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ubdoh\Desktop\"/>
    </mc:Choice>
  </mc:AlternateContent>
  <bookViews>
    <workbookView xWindow="0" yWindow="0" windowWidth="15345" windowHeight="4635" firstSheet="3" activeTab="7"/>
  </bookViews>
  <sheets>
    <sheet name="DATA INPUT SHEET" sheetId="1" r:id="rId1"/>
    <sheet name="Internal" sheetId="2" r:id="rId2"/>
    <sheet name="Student Feedback Analysis" sheetId="3" r:id="rId3"/>
    <sheet name="COAttainment" sheetId="5" r:id="rId4"/>
    <sheet name="Indirect" sheetId="6" r:id="rId5"/>
    <sheet name="UNIVERSITY" sheetId="4" r:id="rId6"/>
    <sheet name="POAttainment" sheetId="7" r:id="rId7"/>
    <sheet name="Feedback" sheetId="8" r:id="rId8"/>
  </sheets>
  <calcPr calcId="152511"/>
</workbook>
</file>

<file path=xl/calcChain.xml><?xml version="1.0" encoding="utf-8"?>
<calcChain xmlns="http://schemas.openxmlformats.org/spreadsheetml/2006/main">
  <c r="K4" i="8" l="1"/>
  <c r="I31" i="6" l="1"/>
  <c r="G26" i="6"/>
  <c r="F22" i="6"/>
  <c r="G59" i="2"/>
  <c r="G114" i="4"/>
  <c r="G113" i="4"/>
  <c r="G112" i="4"/>
  <c r="I112" i="4" s="1"/>
  <c r="G111" i="4"/>
  <c r="I111" i="4" s="1"/>
  <c r="G110" i="4"/>
  <c r="G109" i="4"/>
  <c r="G108" i="4"/>
  <c r="I108" i="4" s="1"/>
  <c r="G107" i="4"/>
  <c r="I107" i="4" s="1"/>
  <c r="G106" i="4"/>
  <c r="G105" i="4"/>
  <c r="G104" i="4"/>
  <c r="I104" i="4" s="1"/>
  <c r="G103" i="4"/>
  <c r="I103" i="4" s="1"/>
  <c r="G102" i="4"/>
  <c r="G101" i="4"/>
  <c r="G100" i="4"/>
  <c r="I100" i="4" s="1"/>
  <c r="G99" i="4"/>
  <c r="I99" i="4" s="1"/>
  <c r="G98" i="4"/>
  <c r="G97" i="4"/>
  <c r="G96" i="4"/>
  <c r="I96" i="4" s="1"/>
  <c r="G95" i="4"/>
  <c r="I95" i="4" s="1"/>
  <c r="G94" i="4"/>
  <c r="G93" i="4"/>
  <c r="E13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E13" i="2"/>
  <c r="H114" i="2"/>
  <c r="G114" i="2"/>
  <c r="H113" i="2"/>
  <c r="K113" i="2" s="1"/>
  <c r="G113" i="2"/>
  <c r="H112" i="2"/>
  <c r="G112" i="2"/>
  <c r="H111" i="2"/>
  <c r="K111" i="2" s="1"/>
  <c r="G111" i="2"/>
  <c r="H110" i="2"/>
  <c r="G110" i="2"/>
  <c r="H109" i="2"/>
  <c r="K109" i="2" s="1"/>
  <c r="G109" i="2"/>
  <c r="H108" i="2"/>
  <c r="G108" i="2"/>
  <c r="H107" i="2"/>
  <c r="K107" i="2" s="1"/>
  <c r="G107" i="2"/>
  <c r="H106" i="2"/>
  <c r="G106" i="2"/>
  <c r="H105" i="2"/>
  <c r="K105" i="2" s="1"/>
  <c r="G105" i="2"/>
  <c r="H104" i="2"/>
  <c r="G104" i="2"/>
  <c r="H103" i="2"/>
  <c r="K103" i="2" s="1"/>
  <c r="G103" i="2"/>
  <c r="H102" i="2"/>
  <c r="G102" i="2"/>
  <c r="H101" i="2"/>
  <c r="K101" i="2" s="1"/>
  <c r="G101" i="2"/>
  <c r="H100" i="2"/>
  <c r="G100" i="2"/>
  <c r="H99" i="2"/>
  <c r="K99" i="2" s="1"/>
  <c r="G99" i="2"/>
  <c r="H98" i="2"/>
  <c r="G98" i="2"/>
  <c r="H97" i="2"/>
  <c r="K97" i="2" s="1"/>
  <c r="G97" i="2"/>
  <c r="H96" i="2"/>
  <c r="G96" i="2"/>
  <c r="H95" i="2"/>
  <c r="K95" i="2" s="1"/>
  <c r="G95" i="2"/>
  <c r="H94" i="2"/>
  <c r="G94" i="2"/>
  <c r="H93" i="2"/>
  <c r="K93" i="2" s="1"/>
  <c r="G93" i="2"/>
  <c r="D32" i="8"/>
  <c r="A32" i="8"/>
  <c r="D31" i="8"/>
  <c r="A31" i="8"/>
  <c r="D30" i="8"/>
  <c r="A30" i="8"/>
  <c r="D29" i="8"/>
  <c r="A29" i="8"/>
  <c r="D28" i="8"/>
  <c r="A28" i="8"/>
  <c r="K27" i="8"/>
  <c r="G27" i="8"/>
  <c r="A27" i="8"/>
  <c r="G26" i="8"/>
  <c r="A26" i="8"/>
  <c r="D9" i="8"/>
  <c r="A9" i="8"/>
  <c r="D8" i="8"/>
  <c r="A8" i="8"/>
  <c r="D7" i="8"/>
  <c r="A7" i="8"/>
  <c r="D6" i="8"/>
  <c r="A6" i="8"/>
  <c r="D5" i="8"/>
  <c r="A5" i="8"/>
  <c r="G4" i="8"/>
  <c r="A4" i="8"/>
  <c r="G3" i="8"/>
  <c r="A3" i="8"/>
  <c r="D20" i="7"/>
  <c r="J4" i="7"/>
  <c r="E4" i="7"/>
  <c r="A4" i="7"/>
  <c r="E3" i="7"/>
  <c r="A3" i="7"/>
  <c r="C44" i="6"/>
  <c r="C43" i="6"/>
  <c r="C42" i="6"/>
  <c r="C41" i="6"/>
  <c r="C40" i="6"/>
  <c r="R35" i="6"/>
  <c r="Q35" i="6"/>
  <c r="P12" i="7" s="1"/>
  <c r="P35" i="6"/>
  <c r="O35" i="6"/>
  <c r="N12" i="7" s="1"/>
  <c r="N35" i="6"/>
  <c r="M35" i="6"/>
  <c r="L12" i="7" s="1"/>
  <c r="L35" i="6"/>
  <c r="K35" i="6"/>
  <c r="J12" i="7" s="1"/>
  <c r="J35" i="6"/>
  <c r="I35" i="6"/>
  <c r="H12" i="7" s="1"/>
  <c r="H35" i="6"/>
  <c r="G35" i="6"/>
  <c r="F12" i="7" s="1"/>
  <c r="F35" i="6"/>
  <c r="E35" i="6"/>
  <c r="D12" i="7" s="1"/>
  <c r="D35" i="6"/>
  <c r="C35" i="6"/>
  <c r="R34" i="6"/>
  <c r="Q11" i="7" s="1"/>
  <c r="Q34" i="6"/>
  <c r="P11" i="7" s="1"/>
  <c r="P34" i="6"/>
  <c r="O11" i="7" s="1"/>
  <c r="O34" i="6"/>
  <c r="N11" i="7" s="1"/>
  <c r="N34" i="6"/>
  <c r="M11" i="7" s="1"/>
  <c r="M34" i="6"/>
  <c r="L11" i="7" s="1"/>
  <c r="L34" i="6"/>
  <c r="K11" i="7" s="1"/>
  <c r="K34" i="6"/>
  <c r="J11" i="7" s="1"/>
  <c r="J34" i="6"/>
  <c r="I11" i="7" s="1"/>
  <c r="I34" i="6"/>
  <c r="H11" i="7" s="1"/>
  <c r="H34" i="6"/>
  <c r="G11" i="7" s="1"/>
  <c r="G34" i="6"/>
  <c r="F11" i="7" s="1"/>
  <c r="F34" i="6"/>
  <c r="E11" i="7" s="1"/>
  <c r="E34" i="6"/>
  <c r="D11" i="7" s="1"/>
  <c r="D34" i="6"/>
  <c r="C11" i="7" s="1"/>
  <c r="C34" i="6"/>
  <c r="R33" i="6"/>
  <c r="Q33" i="6"/>
  <c r="P10" i="7" s="1"/>
  <c r="P33" i="6"/>
  <c r="O33" i="6"/>
  <c r="N10" i="7" s="1"/>
  <c r="N33" i="6"/>
  <c r="M33" i="6"/>
  <c r="L10" i="7" s="1"/>
  <c r="L33" i="6"/>
  <c r="K33" i="6"/>
  <c r="J10" i="7" s="1"/>
  <c r="J33" i="6"/>
  <c r="I33" i="6"/>
  <c r="H10" i="7" s="1"/>
  <c r="H33" i="6"/>
  <c r="G33" i="6"/>
  <c r="F10" i="7" s="1"/>
  <c r="F33" i="6"/>
  <c r="E33" i="6"/>
  <c r="D10" i="7" s="1"/>
  <c r="D33" i="6"/>
  <c r="C33" i="6"/>
  <c r="R32" i="6"/>
  <c r="Q9" i="7" s="1"/>
  <c r="Q32" i="6"/>
  <c r="P9" i="7" s="1"/>
  <c r="P32" i="6"/>
  <c r="O9" i="7" s="1"/>
  <c r="O32" i="6"/>
  <c r="N9" i="7" s="1"/>
  <c r="N32" i="6"/>
  <c r="M9" i="7" s="1"/>
  <c r="M32" i="6"/>
  <c r="L9" i="7" s="1"/>
  <c r="L32" i="6"/>
  <c r="K9" i="7" s="1"/>
  <c r="K32" i="6"/>
  <c r="J9" i="7" s="1"/>
  <c r="J32" i="6"/>
  <c r="I9" i="7" s="1"/>
  <c r="I32" i="6"/>
  <c r="H9" i="7" s="1"/>
  <c r="H32" i="6"/>
  <c r="G9" i="7" s="1"/>
  <c r="G32" i="6"/>
  <c r="F9" i="7" s="1"/>
  <c r="F32" i="6"/>
  <c r="E9" i="7" s="1"/>
  <c r="E32" i="6"/>
  <c r="D9" i="7" s="1"/>
  <c r="D32" i="6"/>
  <c r="C9" i="7" s="1"/>
  <c r="C32" i="6"/>
  <c r="R31" i="6"/>
  <c r="Q31" i="6"/>
  <c r="P8" i="7" s="1"/>
  <c r="P13" i="7" s="1"/>
  <c r="P31" i="6"/>
  <c r="O31" i="6"/>
  <c r="N8" i="7" s="1"/>
  <c r="N13" i="7" s="1"/>
  <c r="N31" i="6"/>
  <c r="M31" i="6"/>
  <c r="L8" i="7" s="1"/>
  <c r="L13" i="7" s="1"/>
  <c r="L31" i="6"/>
  <c r="K31" i="6"/>
  <c r="J8" i="7" s="1"/>
  <c r="J13" i="7" s="1"/>
  <c r="J31" i="6"/>
  <c r="H8" i="7"/>
  <c r="H31" i="6"/>
  <c r="G31" i="6"/>
  <c r="F8" i="7" s="1"/>
  <c r="F13" i="7" s="1"/>
  <c r="F31" i="6"/>
  <c r="E31" i="6"/>
  <c r="D8" i="7" s="1"/>
  <c r="D13" i="7" s="1"/>
  <c r="D31" i="6"/>
  <c r="C31" i="6"/>
  <c r="H26" i="6"/>
  <c r="F26" i="6"/>
  <c r="E26" i="6"/>
  <c r="D26" i="6"/>
  <c r="H25" i="6"/>
  <c r="G25" i="6"/>
  <c r="F25" i="6"/>
  <c r="E25" i="6"/>
  <c r="D25" i="6"/>
  <c r="H24" i="6"/>
  <c r="G24" i="6"/>
  <c r="F24" i="6"/>
  <c r="E24" i="6"/>
  <c r="D24" i="6"/>
  <c r="H23" i="6"/>
  <c r="G23" i="6"/>
  <c r="F23" i="6"/>
  <c r="E23" i="6"/>
  <c r="D23" i="6"/>
  <c r="H22" i="6"/>
  <c r="G22" i="6"/>
  <c r="E22" i="6"/>
  <c r="D22" i="6"/>
  <c r="J20" i="6"/>
  <c r="D10" i="6"/>
  <c r="A10" i="6"/>
  <c r="D9" i="6"/>
  <c r="A9" i="6"/>
  <c r="D8" i="6"/>
  <c r="A8" i="6"/>
  <c r="D7" i="6"/>
  <c r="A7" i="6"/>
  <c r="D6" i="6"/>
  <c r="A6" i="6"/>
  <c r="J4" i="6"/>
  <c r="E4" i="6"/>
  <c r="A4" i="6"/>
  <c r="E3" i="6"/>
  <c r="A3" i="6"/>
  <c r="C9" i="5"/>
  <c r="A9" i="5"/>
  <c r="C8" i="5"/>
  <c r="A8" i="5"/>
  <c r="C7" i="5"/>
  <c r="A7" i="5"/>
  <c r="C6" i="5"/>
  <c r="A6" i="5"/>
  <c r="C5" i="5"/>
  <c r="A5" i="5"/>
  <c r="E4" i="5"/>
  <c r="C4" i="5"/>
  <c r="A4" i="5"/>
  <c r="C3" i="5"/>
  <c r="A3" i="5"/>
  <c r="G92" i="4"/>
  <c r="D92" i="4"/>
  <c r="B92" i="4"/>
  <c r="G91" i="4"/>
  <c r="J91" i="4" s="1"/>
  <c r="D91" i="4"/>
  <c r="B91" i="4"/>
  <c r="G90" i="4"/>
  <c r="J90" i="4" s="1"/>
  <c r="D90" i="4"/>
  <c r="B90" i="4"/>
  <c r="G89" i="4"/>
  <c r="D89" i="4"/>
  <c r="B89" i="4"/>
  <c r="G88" i="4"/>
  <c r="J88" i="4" s="1"/>
  <c r="D88" i="4"/>
  <c r="B88" i="4"/>
  <c r="G87" i="4"/>
  <c r="D87" i="4"/>
  <c r="B87" i="4"/>
  <c r="G86" i="4"/>
  <c r="J86" i="4" s="1"/>
  <c r="D86" i="4"/>
  <c r="B86" i="4"/>
  <c r="G85" i="4"/>
  <c r="D85" i="4"/>
  <c r="B85" i="4"/>
  <c r="G84" i="4"/>
  <c r="D84" i="4"/>
  <c r="B84" i="4"/>
  <c r="G83" i="4"/>
  <c r="D83" i="4"/>
  <c r="B83" i="4"/>
  <c r="G82" i="4"/>
  <c r="J82" i="4" s="1"/>
  <c r="D82" i="4"/>
  <c r="B82" i="4"/>
  <c r="G81" i="4"/>
  <c r="D81" i="4"/>
  <c r="B81" i="4"/>
  <c r="G80" i="4"/>
  <c r="J80" i="4" s="1"/>
  <c r="D80" i="4"/>
  <c r="B80" i="4"/>
  <c r="G79" i="4"/>
  <c r="D79" i="4"/>
  <c r="B79" i="4"/>
  <c r="G78" i="4"/>
  <c r="D78" i="4"/>
  <c r="B78" i="4"/>
  <c r="G77" i="4"/>
  <c r="D77" i="4"/>
  <c r="B77" i="4"/>
  <c r="G76" i="4"/>
  <c r="J76" i="4" s="1"/>
  <c r="D76" i="4"/>
  <c r="B76" i="4"/>
  <c r="G75" i="4"/>
  <c r="D75" i="4"/>
  <c r="B75" i="4"/>
  <c r="G74" i="4"/>
  <c r="D74" i="4"/>
  <c r="B74" i="4"/>
  <c r="G73" i="4"/>
  <c r="D73" i="4"/>
  <c r="B73" i="4"/>
  <c r="G72" i="4"/>
  <c r="J72" i="4" s="1"/>
  <c r="D72" i="4"/>
  <c r="B72" i="4"/>
  <c r="G71" i="4"/>
  <c r="J71" i="4" s="1"/>
  <c r="D71" i="4"/>
  <c r="B71" i="4"/>
  <c r="G70" i="4"/>
  <c r="D70" i="4"/>
  <c r="B70" i="4"/>
  <c r="G69" i="4"/>
  <c r="D69" i="4"/>
  <c r="B69" i="4"/>
  <c r="G68" i="4"/>
  <c r="D68" i="4"/>
  <c r="B68" i="4"/>
  <c r="G67" i="4"/>
  <c r="J67" i="4" s="1"/>
  <c r="D67" i="4"/>
  <c r="B67" i="4"/>
  <c r="G66" i="4"/>
  <c r="D66" i="4"/>
  <c r="B66" i="4"/>
  <c r="G65" i="4"/>
  <c r="D65" i="4"/>
  <c r="B65" i="4"/>
  <c r="G64" i="4"/>
  <c r="D64" i="4"/>
  <c r="B64" i="4"/>
  <c r="G63" i="4"/>
  <c r="D63" i="4"/>
  <c r="B63" i="4"/>
  <c r="G62" i="4"/>
  <c r="J62" i="4" s="1"/>
  <c r="D62" i="4"/>
  <c r="B62" i="4"/>
  <c r="G61" i="4"/>
  <c r="D61" i="4"/>
  <c r="B61" i="4"/>
  <c r="G60" i="4"/>
  <c r="D60" i="4"/>
  <c r="B60" i="4"/>
  <c r="G59" i="4"/>
  <c r="J59" i="4" s="1"/>
  <c r="D59" i="4"/>
  <c r="B59" i="4"/>
  <c r="G58" i="4"/>
  <c r="J58" i="4" s="1"/>
  <c r="D58" i="4"/>
  <c r="B58" i="4"/>
  <c r="G57" i="4"/>
  <c r="D57" i="4"/>
  <c r="B57" i="4"/>
  <c r="G56" i="4"/>
  <c r="J56" i="4" s="1"/>
  <c r="D56" i="4"/>
  <c r="B56" i="4"/>
  <c r="G55" i="4"/>
  <c r="D55" i="4"/>
  <c r="B55" i="4"/>
  <c r="G54" i="4"/>
  <c r="J54" i="4" s="1"/>
  <c r="D54" i="4"/>
  <c r="B54" i="4"/>
  <c r="G53" i="4"/>
  <c r="J53" i="4" s="1"/>
  <c r="D53" i="4"/>
  <c r="B53" i="4"/>
  <c r="G52" i="4"/>
  <c r="D52" i="4"/>
  <c r="B52" i="4"/>
  <c r="G51" i="4"/>
  <c r="D51" i="4"/>
  <c r="B51" i="4"/>
  <c r="G50" i="4"/>
  <c r="J50" i="4" s="1"/>
  <c r="D50" i="4"/>
  <c r="B50" i="4"/>
  <c r="G49" i="4"/>
  <c r="J49" i="4" s="1"/>
  <c r="D49" i="4"/>
  <c r="B49" i="4"/>
  <c r="G48" i="4"/>
  <c r="J48" i="4" s="1"/>
  <c r="D48" i="4"/>
  <c r="B48" i="4"/>
  <c r="G47" i="4"/>
  <c r="D47" i="4"/>
  <c r="B47" i="4"/>
  <c r="G46" i="4"/>
  <c r="D46" i="4"/>
  <c r="B46" i="4"/>
  <c r="G45" i="4"/>
  <c r="J45" i="4" s="1"/>
  <c r="D45" i="4"/>
  <c r="B45" i="4"/>
  <c r="G44" i="4"/>
  <c r="J44" i="4" s="1"/>
  <c r="D44" i="4"/>
  <c r="B44" i="4"/>
  <c r="G43" i="4"/>
  <c r="D43" i="4"/>
  <c r="B43" i="4"/>
  <c r="G42" i="4"/>
  <c r="D42" i="4"/>
  <c r="B42" i="4"/>
  <c r="G41" i="4"/>
  <c r="J41" i="4" s="1"/>
  <c r="D41" i="4"/>
  <c r="B41" i="4"/>
  <c r="G40" i="4"/>
  <c r="J40" i="4" s="1"/>
  <c r="D40" i="4"/>
  <c r="B40" i="4"/>
  <c r="G39" i="4"/>
  <c r="J39" i="4" s="1"/>
  <c r="D39" i="4"/>
  <c r="B39" i="4"/>
  <c r="G38" i="4"/>
  <c r="D38" i="4"/>
  <c r="B38" i="4"/>
  <c r="G37" i="4"/>
  <c r="D37" i="4"/>
  <c r="B37" i="4"/>
  <c r="G36" i="4"/>
  <c r="D36" i="4"/>
  <c r="B36" i="4"/>
  <c r="G35" i="4"/>
  <c r="J35" i="4" s="1"/>
  <c r="D35" i="4"/>
  <c r="B35" i="4"/>
  <c r="G34" i="4"/>
  <c r="D34" i="4"/>
  <c r="B34" i="4"/>
  <c r="G33" i="4"/>
  <c r="D33" i="4"/>
  <c r="B33" i="4"/>
  <c r="G32" i="4"/>
  <c r="D32" i="4"/>
  <c r="B32" i="4"/>
  <c r="G31" i="4"/>
  <c r="J31" i="4" s="1"/>
  <c r="D31" i="4"/>
  <c r="B31" i="4"/>
  <c r="G30" i="4"/>
  <c r="D30" i="4"/>
  <c r="B30" i="4"/>
  <c r="G29" i="4"/>
  <c r="D29" i="4"/>
  <c r="B29" i="4"/>
  <c r="G28" i="4"/>
  <c r="J28" i="4" s="1"/>
  <c r="D28" i="4"/>
  <c r="B28" i="4"/>
  <c r="G27" i="4"/>
  <c r="J27" i="4" s="1"/>
  <c r="D27" i="4"/>
  <c r="B27" i="4"/>
  <c r="G26" i="4"/>
  <c r="J26" i="4" s="1"/>
  <c r="D26" i="4"/>
  <c r="B26" i="4"/>
  <c r="G25" i="4"/>
  <c r="D25" i="4"/>
  <c r="B25" i="4"/>
  <c r="G24" i="4"/>
  <c r="D24" i="4"/>
  <c r="B24" i="4"/>
  <c r="G23" i="4"/>
  <c r="J23" i="4" s="1"/>
  <c r="D23" i="4"/>
  <c r="B23" i="4"/>
  <c r="G22" i="4"/>
  <c r="J22" i="4" s="1"/>
  <c r="D22" i="4"/>
  <c r="B22" i="4"/>
  <c r="G21" i="4"/>
  <c r="D21" i="4"/>
  <c r="B21" i="4"/>
  <c r="G20" i="4"/>
  <c r="D20" i="4"/>
  <c r="B20" i="4"/>
  <c r="G19" i="4"/>
  <c r="J19" i="4" s="1"/>
  <c r="D19" i="4"/>
  <c r="B19" i="4"/>
  <c r="G18" i="4"/>
  <c r="H18" i="4" s="1"/>
  <c r="D18" i="4"/>
  <c r="B18" i="4"/>
  <c r="G17" i="4"/>
  <c r="D17" i="4"/>
  <c r="B17" i="4"/>
  <c r="G16" i="4"/>
  <c r="D16" i="4"/>
  <c r="B16" i="4"/>
  <c r="G15" i="4"/>
  <c r="J15" i="4" s="1"/>
  <c r="D15" i="4"/>
  <c r="B15" i="4"/>
  <c r="G14" i="4"/>
  <c r="H14" i="4" s="1"/>
  <c r="D14" i="4"/>
  <c r="B14" i="4"/>
  <c r="G13" i="4"/>
  <c r="H11" i="4"/>
  <c r="A9" i="4"/>
  <c r="A8" i="4"/>
  <c r="A7" i="4"/>
  <c r="A6" i="4"/>
  <c r="A5" i="4"/>
  <c r="A4" i="4"/>
  <c r="E3" i="4"/>
  <c r="A3" i="4"/>
  <c r="O17" i="3"/>
  <c r="N17" i="3"/>
  <c r="M17" i="3"/>
  <c r="L17" i="3"/>
  <c r="K17" i="3"/>
  <c r="J12" i="3" a="1"/>
  <c r="J12" i="3" s="1"/>
  <c r="O11" i="3" s="1"/>
  <c r="I12" i="3" a="1"/>
  <c r="I12" i="3" s="1"/>
  <c r="N11" i="3" s="1"/>
  <c r="H12" i="3" a="1"/>
  <c r="H12" i="3" s="1"/>
  <c r="M11" i="3" s="1"/>
  <c r="G12" i="3" a="1"/>
  <c r="G12" i="3" s="1"/>
  <c r="L11" i="3" s="1"/>
  <c r="F12" i="3" a="1"/>
  <c r="F12" i="3" s="1"/>
  <c r="K11" i="3" s="1"/>
  <c r="D9" i="3"/>
  <c r="A9" i="3"/>
  <c r="D8" i="3"/>
  <c r="A8" i="3"/>
  <c r="D7" i="3"/>
  <c r="A7" i="3"/>
  <c r="D6" i="3"/>
  <c r="A6" i="3"/>
  <c r="D5" i="3"/>
  <c r="A5" i="3"/>
  <c r="H4" i="3"/>
  <c r="A4" i="3"/>
  <c r="E3" i="3"/>
  <c r="A3" i="3"/>
  <c r="H92" i="2"/>
  <c r="G92" i="2"/>
  <c r="H91" i="2"/>
  <c r="J91" i="2" s="1"/>
  <c r="G91" i="2"/>
  <c r="H90" i="2"/>
  <c r="G90" i="2"/>
  <c r="H89" i="2"/>
  <c r="J89" i="2" s="1"/>
  <c r="G89" i="2"/>
  <c r="H88" i="2"/>
  <c r="G88" i="2"/>
  <c r="H87" i="2"/>
  <c r="J87" i="2" s="1"/>
  <c r="G87" i="2"/>
  <c r="H86" i="2"/>
  <c r="G86" i="2"/>
  <c r="H85" i="2"/>
  <c r="J85" i="2" s="1"/>
  <c r="G85" i="2"/>
  <c r="H84" i="2"/>
  <c r="G84" i="2"/>
  <c r="H83" i="2"/>
  <c r="J83" i="2" s="1"/>
  <c r="G83" i="2"/>
  <c r="H82" i="2"/>
  <c r="G82" i="2"/>
  <c r="H81" i="2"/>
  <c r="J81" i="2" s="1"/>
  <c r="G81" i="2"/>
  <c r="H80" i="2"/>
  <c r="G80" i="2"/>
  <c r="H79" i="2"/>
  <c r="J79" i="2" s="1"/>
  <c r="G79" i="2"/>
  <c r="H78" i="2"/>
  <c r="G78" i="2"/>
  <c r="H77" i="2"/>
  <c r="J77" i="2" s="1"/>
  <c r="G77" i="2"/>
  <c r="H76" i="2"/>
  <c r="G76" i="2"/>
  <c r="H75" i="2"/>
  <c r="J75" i="2" s="1"/>
  <c r="G75" i="2"/>
  <c r="H74" i="2"/>
  <c r="G74" i="2"/>
  <c r="H73" i="2"/>
  <c r="J73" i="2" s="1"/>
  <c r="G73" i="2"/>
  <c r="H72" i="2"/>
  <c r="G72" i="2"/>
  <c r="H71" i="2"/>
  <c r="J71" i="2" s="1"/>
  <c r="G71" i="2"/>
  <c r="H70" i="2"/>
  <c r="G70" i="2"/>
  <c r="H69" i="2"/>
  <c r="J69" i="2" s="1"/>
  <c r="G69" i="2"/>
  <c r="H68" i="2"/>
  <c r="G68" i="2"/>
  <c r="H67" i="2"/>
  <c r="J67" i="2" s="1"/>
  <c r="G67" i="2"/>
  <c r="H66" i="2"/>
  <c r="G66" i="2"/>
  <c r="H65" i="2"/>
  <c r="J65" i="2" s="1"/>
  <c r="G65" i="2"/>
  <c r="H64" i="2"/>
  <c r="G64" i="2"/>
  <c r="H63" i="2"/>
  <c r="J63" i="2" s="1"/>
  <c r="G63" i="2"/>
  <c r="H62" i="2"/>
  <c r="G62" i="2"/>
  <c r="H61" i="2"/>
  <c r="J61" i="2" s="1"/>
  <c r="G61" i="2"/>
  <c r="H60" i="2"/>
  <c r="G60" i="2"/>
  <c r="H59" i="2"/>
  <c r="J59" i="2" s="1"/>
  <c r="H58" i="2"/>
  <c r="G58" i="2"/>
  <c r="H57" i="2"/>
  <c r="G57" i="2"/>
  <c r="H56" i="2"/>
  <c r="G56" i="2"/>
  <c r="H55" i="2"/>
  <c r="G55" i="2"/>
  <c r="H54" i="2"/>
  <c r="G54" i="2"/>
  <c r="H53" i="2"/>
  <c r="G53" i="2"/>
  <c r="H52" i="2"/>
  <c r="G52" i="2"/>
  <c r="H51" i="2"/>
  <c r="G51" i="2"/>
  <c r="H50" i="2"/>
  <c r="G50" i="2"/>
  <c r="H49" i="2"/>
  <c r="G49" i="2"/>
  <c r="H48" i="2"/>
  <c r="G48" i="2"/>
  <c r="H47" i="2"/>
  <c r="G47" i="2"/>
  <c r="H46" i="2"/>
  <c r="G46" i="2"/>
  <c r="H45" i="2"/>
  <c r="G45" i="2"/>
  <c r="H44" i="2"/>
  <c r="G44" i="2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H35" i="2"/>
  <c r="G35" i="2"/>
  <c r="H34" i="2"/>
  <c r="G34" i="2"/>
  <c r="H33" i="2"/>
  <c r="G33" i="2"/>
  <c r="H32" i="2"/>
  <c r="G32" i="2"/>
  <c r="H31" i="2"/>
  <c r="G31" i="2"/>
  <c r="H30" i="2"/>
  <c r="G30" i="2"/>
  <c r="H29" i="2"/>
  <c r="G29" i="2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G22" i="2"/>
  <c r="H21" i="2"/>
  <c r="G21" i="2"/>
  <c r="H20" i="2"/>
  <c r="G20" i="2"/>
  <c r="H19" i="2"/>
  <c r="G19" i="2"/>
  <c r="H18" i="2"/>
  <c r="G18" i="2"/>
  <c r="H17" i="2"/>
  <c r="G17" i="2"/>
  <c r="H16" i="2"/>
  <c r="G16" i="2"/>
  <c r="H15" i="2"/>
  <c r="G15" i="2"/>
  <c r="H14" i="2"/>
  <c r="G14" i="2"/>
  <c r="H13" i="2"/>
  <c r="G13" i="2"/>
  <c r="D8" i="2"/>
  <c r="A8" i="2"/>
  <c r="D7" i="2"/>
  <c r="A7" i="2"/>
  <c r="D6" i="2"/>
  <c r="A6" i="2"/>
  <c r="D5" i="2"/>
  <c r="A5" i="2"/>
  <c r="D4" i="2"/>
  <c r="A4" i="2"/>
  <c r="K3" i="2"/>
  <c r="E3" i="2"/>
  <c r="A3" i="2"/>
  <c r="J64" i="4" l="1"/>
  <c r="J15" i="2"/>
  <c r="J17" i="2"/>
  <c r="J19" i="2"/>
  <c r="J21" i="2"/>
  <c r="J23" i="2"/>
  <c r="J25" i="2"/>
  <c r="J27" i="2"/>
  <c r="J29" i="2"/>
  <c r="J31" i="2"/>
  <c r="J33" i="2"/>
  <c r="J35" i="2"/>
  <c r="J37" i="2"/>
  <c r="J39" i="2"/>
  <c r="J41" i="2"/>
  <c r="J43" i="2"/>
  <c r="J45" i="2"/>
  <c r="J47" i="2"/>
  <c r="J49" i="2"/>
  <c r="J51" i="2"/>
  <c r="J53" i="2"/>
  <c r="J55" i="2"/>
  <c r="J57" i="2"/>
  <c r="J60" i="2"/>
  <c r="J62" i="2"/>
  <c r="K64" i="2"/>
  <c r="K66" i="2"/>
  <c r="J68" i="2"/>
  <c r="K70" i="2"/>
  <c r="K72" i="2"/>
  <c r="K74" i="2"/>
  <c r="J76" i="2"/>
  <c r="J78" i="2"/>
  <c r="J80" i="2"/>
  <c r="J82" i="2"/>
  <c r="J84" i="2"/>
  <c r="J86" i="2"/>
  <c r="J88" i="2"/>
  <c r="J90" i="2"/>
  <c r="J92" i="2"/>
  <c r="J17" i="4"/>
  <c r="J21" i="4"/>
  <c r="J25" i="4"/>
  <c r="J30" i="4"/>
  <c r="J63" i="4"/>
  <c r="J68" i="4"/>
  <c r="J73" i="4"/>
  <c r="J77" i="4"/>
  <c r="J81" i="4"/>
  <c r="J85" i="4"/>
  <c r="J34" i="4"/>
  <c r="J38" i="4"/>
  <c r="J43" i="4"/>
  <c r="J47" i="4"/>
  <c r="J52" i="4"/>
  <c r="J57" i="4"/>
  <c r="J61" i="4"/>
  <c r="J66" i="4"/>
  <c r="J70" i="4"/>
  <c r="J75" i="4"/>
  <c r="J79" i="4"/>
  <c r="J84" i="4"/>
  <c r="J89" i="4"/>
  <c r="I25" i="6"/>
  <c r="J25" i="6" s="1"/>
  <c r="J94" i="2"/>
  <c r="J96" i="2"/>
  <c r="J98" i="2"/>
  <c r="I93" i="4"/>
  <c r="I97" i="4"/>
  <c r="I101" i="4"/>
  <c r="I105" i="4"/>
  <c r="I109" i="4"/>
  <c r="I113" i="4"/>
  <c r="K14" i="2"/>
  <c r="K16" i="2"/>
  <c r="J18" i="2"/>
  <c r="J20" i="2"/>
  <c r="J22" i="2"/>
  <c r="J24" i="2"/>
  <c r="J26" i="2"/>
  <c r="J28" i="2"/>
  <c r="J30" i="2"/>
  <c r="K32" i="2"/>
  <c r="K34" i="2"/>
  <c r="J36" i="2"/>
  <c r="K38" i="2"/>
  <c r="J40" i="2"/>
  <c r="K42" i="2"/>
  <c r="K44" i="2"/>
  <c r="K46" i="2"/>
  <c r="K48" i="2"/>
  <c r="K50" i="2"/>
  <c r="K52" i="2"/>
  <c r="K54" i="2"/>
  <c r="K56" i="2"/>
  <c r="K58" i="2"/>
  <c r="H16" i="4"/>
  <c r="H20" i="4"/>
  <c r="J24" i="4"/>
  <c r="J29" i="4"/>
  <c r="J33" i="4"/>
  <c r="J37" i="4"/>
  <c r="J42" i="4"/>
  <c r="J46" i="4"/>
  <c r="J51" i="4"/>
  <c r="J55" i="4"/>
  <c r="J60" i="4"/>
  <c r="J65" i="4"/>
  <c r="J69" i="4"/>
  <c r="J74" i="4"/>
  <c r="J78" i="4"/>
  <c r="J83" i="4"/>
  <c r="J87" i="4"/>
  <c r="J92" i="4"/>
  <c r="I98" i="2"/>
  <c r="J100" i="2"/>
  <c r="J102" i="2"/>
  <c r="J104" i="2"/>
  <c r="J106" i="2"/>
  <c r="J108" i="2"/>
  <c r="J110" i="2"/>
  <c r="J112" i="2"/>
  <c r="J114" i="2"/>
  <c r="I94" i="4"/>
  <c r="I98" i="4"/>
  <c r="I102" i="4"/>
  <c r="I106" i="4"/>
  <c r="I110" i="4"/>
  <c r="I114" i="4"/>
  <c r="K36" i="6"/>
  <c r="J36" i="6"/>
  <c r="H13" i="7"/>
  <c r="I36" i="6"/>
  <c r="I26" i="6"/>
  <c r="J26" i="6" s="1"/>
  <c r="F44" i="6" s="1"/>
  <c r="I24" i="6"/>
  <c r="J24" i="6" s="1"/>
  <c r="F42" i="6" s="1"/>
  <c r="I23" i="6"/>
  <c r="J23" i="6" s="1"/>
  <c r="K41" i="6" s="1"/>
  <c r="I22" i="6"/>
  <c r="J22" i="6" s="1"/>
  <c r="K40" i="6" s="1"/>
  <c r="H93" i="4"/>
  <c r="J93" i="4"/>
  <c r="H94" i="4"/>
  <c r="J94" i="4"/>
  <c r="H95" i="4"/>
  <c r="J95" i="4"/>
  <c r="H96" i="4"/>
  <c r="J96" i="4"/>
  <c r="H97" i="4"/>
  <c r="J97" i="4"/>
  <c r="H98" i="4"/>
  <c r="J98" i="4"/>
  <c r="H99" i="4"/>
  <c r="J99" i="4"/>
  <c r="H100" i="4"/>
  <c r="J100" i="4"/>
  <c r="H101" i="4"/>
  <c r="J101" i="4"/>
  <c r="H102" i="4"/>
  <c r="J102" i="4"/>
  <c r="H103" i="4"/>
  <c r="J103" i="4"/>
  <c r="H104" i="4"/>
  <c r="J104" i="4"/>
  <c r="H105" i="4"/>
  <c r="J105" i="4"/>
  <c r="H106" i="4"/>
  <c r="J106" i="4"/>
  <c r="H107" i="4"/>
  <c r="J107" i="4"/>
  <c r="H108" i="4"/>
  <c r="J108" i="4"/>
  <c r="H109" i="4"/>
  <c r="J109" i="4"/>
  <c r="H110" i="4"/>
  <c r="J110" i="4"/>
  <c r="H111" i="4"/>
  <c r="J111" i="4"/>
  <c r="H112" i="4"/>
  <c r="J112" i="4"/>
  <c r="H113" i="4"/>
  <c r="J113" i="4"/>
  <c r="H114" i="4"/>
  <c r="J114" i="4"/>
  <c r="I24" i="4"/>
  <c r="I28" i="4"/>
  <c r="I32" i="4"/>
  <c r="I36" i="4"/>
  <c r="I40" i="4"/>
  <c r="I44" i="4"/>
  <c r="I48" i="4"/>
  <c r="I52" i="4"/>
  <c r="I56" i="4"/>
  <c r="I60" i="4"/>
  <c r="I64" i="4"/>
  <c r="I68" i="4"/>
  <c r="I72" i="4"/>
  <c r="I76" i="4"/>
  <c r="I80" i="4"/>
  <c r="I84" i="4"/>
  <c r="I88" i="4"/>
  <c r="I92" i="4"/>
  <c r="I14" i="4"/>
  <c r="J14" i="4"/>
  <c r="I16" i="4"/>
  <c r="J16" i="4"/>
  <c r="I18" i="4"/>
  <c r="J18" i="4"/>
  <c r="I20" i="4"/>
  <c r="J20" i="4"/>
  <c r="I22" i="4"/>
  <c r="I26" i="4"/>
  <c r="I30" i="4"/>
  <c r="J32" i="4"/>
  <c r="I34" i="4"/>
  <c r="J36" i="4"/>
  <c r="I38" i="4"/>
  <c r="I42" i="4"/>
  <c r="I46" i="4"/>
  <c r="I50" i="4"/>
  <c r="I54" i="4"/>
  <c r="I58" i="4"/>
  <c r="I62" i="4"/>
  <c r="I66" i="4"/>
  <c r="I70" i="4"/>
  <c r="I74" i="4"/>
  <c r="I78" i="4"/>
  <c r="I82" i="4"/>
  <c r="I86" i="4"/>
  <c r="I90" i="4"/>
  <c r="D44" i="6"/>
  <c r="H44" i="6"/>
  <c r="N44" i="6"/>
  <c r="D42" i="6"/>
  <c r="H42" i="6"/>
  <c r="N42" i="6"/>
  <c r="H40" i="6"/>
  <c r="R40" i="6"/>
  <c r="I106" i="2"/>
  <c r="I114" i="2"/>
  <c r="I94" i="2"/>
  <c r="I102" i="2"/>
  <c r="I110" i="2"/>
  <c r="I96" i="2"/>
  <c r="I100" i="2"/>
  <c r="I104" i="2"/>
  <c r="I108" i="2"/>
  <c r="I112" i="2"/>
  <c r="K94" i="2"/>
  <c r="K96" i="2"/>
  <c r="K98" i="2"/>
  <c r="K100" i="2"/>
  <c r="K102" i="2"/>
  <c r="K104" i="2"/>
  <c r="K106" i="2"/>
  <c r="K108" i="2"/>
  <c r="K110" i="2"/>
  <c r="K112" i="2"/>
  <c r="K114" i="2"/>
  <c r="J93" i="2"/>
  <c r="J95" i="2"/>
  <c r="J97" i="2"/>
  <c r="J99" i="2"/>
  <c r="J101" i="2"/>
  <c r="J103" i="2"/>
  <c r="J105" i="2"/>
  <c r="J107" i="2"/>
  <c r="J109" i="2"/>
  <c r="J111" i="2"/>
  <c r="J113" i="2"/>
  <c r="I93" i="2"/>
  <c r="I95" i="2"/>
  <c r="I97" i="2"/>
  <c r="I99" i="2"/>
  <c r="I101" i="2"/>
  <c r="I103" i="2"/>
  <c r="I105" i="2"/>
  <c r="I107" i="2"/>
  <c r="I109" i="2"/>
  <c r="I111" i="2"/>
  <c r="I113" i="2"/>
  <c r="K23" i="2"/>
  <c r="K25" i="2"/>
  <c r="K31" i="2"/>
  <c r="K33" i="2"/>
  <c r="K35" i="2"/>
  <c r="K37" i="2"/>
  <c r="K39" i="2"/>
  <c r="K41" i="2"/>
  <c r="K43" i="2"/>
  <c r="K45" i="2"/>
  <c r="K47" i="2"/>
  <c r="K49" i="2"/>
  <c r="K51" i="2"/>
  <c r="K53" i="2"/>
  <c r="K55" i="2"/>
  <c r="K57" i="2"/>
  <c r="K59" i="2"/>
  <c r="K61" i="2"/>
  <c r="K63" i="2"/>
  <c r="K65" i="2"/>
  <c r="K67" i="2"/>
  <c r="K69" i="2"/>
  <c r="K71" i="2"/>
  <c r="K73" i="2"/>
  <c r="K75" i="2"/>
  <c r="K77" i="2"/>
  <c r="K79" i="2"/>
  <c r="K81" i="2"/>
  <c r="K83" i="2"/>
  <c r="K85" i="2"/>
  <c r="K87" i="2"/>
  <c r="K89" i="2"/>
  <c r="K91" i="2"/>
  <c r="K15" i="2"/>
  <c r="K17" i="2"/>
  <c r="K19" i="2"/>
  <c r="K21" i="2"/>
  <c r="K27" i="2"/>
  <c r="K29" i="2"/>
  <c r="I15" i="2"/>
  <c r="I17" i="2"/>
  <c r="I19" i="2"/>
  <c r="I21" i="2"/>
  <c r="I23" i="2"/>
  <c r="I25" i="2"/>
  <c r="I27" i="2"/>
  <c r="I29" i="2"/>
  <c r="I31" i="2"/>
  <c r="I33" i="2"/>
  <c r="I35" i="2"/>
  <c r="I37" i="2"/>
  <c r="I39" i="2"/>
  <c r="I41" i="2"/>
  <c r="I43" i="2"/>
  <c r="I45" i="2"/>
  <c r="I47" i="2"/>
  <c r="I49" i="2"/>
  <c r="I51" i="2"/>
  <c r="I53" i="2"/>
  <c r="I55" i="2"/>
  <c r="I57" i="2"/>
  <c r="I59" i="2"/>
  <c r="I61" i="2"/>
  <c r="I63" i="2"/>
  <c r="I65" i="2"/>
  <c r="I67" i="2"/>
  <c r="I69" i="2"/>
  <c r="I71" i="2"/>
  <c r="I73" i="2"/>
  <c r="I75" i="2"/>
  <c r="I77" i="2"/>
  <c r="I79" i="2"/>
  <c r="I81" i="2"/>
  <c r="I83" i="2"/>
  <c r="I85" i="2"/>
  <c r="I87" i="2"/>
  <c r="I89" i="2"/>
  <c r="I91" i="2"/>
  <c r="J14" i="2"/>
  <c r="J16" i="2"/>
  <c r="J32" i="2"/>
  <c r="J34" i="2"/>
  <c r="J38" i="2"/>
  <c r="J42" i="2"/>
  <c r="J44" i="2"/>
  <c r="J46" i="2"/>
  <c r="J48" i="2"/>
  <c r="J50" i="2"/>
  <c r="J52" i="2"/>
  <c r="J54" i="2"/>
  <c r="J56" i="2"/>
  <c r="J58" i="2"/>
  <c r="J64" i="2"/>
  <c r="J66" i="2"/>
  <c r="J70" i="2"/>
  <c r="J72" i="2"/>
  <c r="J74" i="2"/>
  <c r="H11" i="2"/>
  <c r="I14" i="2"/>
  <c r="I16" i="2"/>
  <c r="I18" i="2"/>
  <c r="K18" i="2"/>
  <c r="I20" i="2"/>
  <c r="K20" i="2"/>
  <c r="I22" i="2"/>
  <c r="K22" i="2"/>
  <c r="I24" i="2"/>
  <c r="K24" i="2"/>
  <c r="I26" i="2"/>
  <c r="K26" i="2"/>
  <c r="I28" i="2"/>
  <c r="K28" i="2"/>
  <c r="I30" i="2"/>
  <c r="K30" i="2"/>
  <c r="I32" i="2"/>
  <c r="I34" i="2"/>
  <c r="I36" i="2"/>
  <c r="K36" i="2"/>
  <c r="I38" i="2"/>
  <c r="I40" i="2"/>
  <c r="K40" i="2"/>
  <c r="I42" i="2"/>
  <c r="I44" i="2"/>
  <c r="I46" i="2"/>
  <c r="I48" i="2"/>
  <c r="I50" i="2"/>
  <c r="I52" i="2"/>
  <c r="I54" i="2"/>
  <c r="I56" i="2"/>
  <c r="I58" i="2"/>
  <c r="I60" i="2"/>
  <c r="K60" i="2"/>
  <c r="I62" i="2"/>
  <c r="K62" i="2"/>
  <c r="I64" i="2"/>
  <c r="I66" i="2"/>
  <c r="I68" i="2"/>
  <c r="K68" i="2"/>
  <c r="I70" i="2"/>
  <c r="I72" i="2"/>
  <c r="I74" i="2"/>
  <c r="I76" i="2"/>
  <c r="K76" i="2"/>
  <c r="I78" i="2"/>
  <c r="K78" i="2"/>
  <c r="I80" i="2"/>
  <c r="K80" i="2"/>
  <c r="I82" i="2"/>
  <c r="K82" i="2"/>
  <c r="I84" i="2"/>
  <c r="K84" i="2"/>
  <c r="I86" i="2"/>
  <c r="K86" i="2"/>
  <c r="I88" i="2"/>
  <c r="K88" i="2"/>
  <c r="I90" i="2"/>
  <c r="K90" i="2"/>
  <c r="I92" i="2"/>
  <c r="K92" i="2"/>
  <c r="I15" i="4"/>
  <c r="I17" i="4"/>
  <c r="I19" i="4"/>
  <c r="I21" i="4"/>
  <c r="H22" i="4"/>
  <c r="I23" i="4"/>
  <c r="H24" i="4"/>
  <c r="I25" i="4"/>
  <c r="H26" i="4"/>
  <c r="I27" i="4"/>
  <c r="H28" i="4"/>
  <c r="I29" i="4"/>
  <c r="H30" i="4"/>
  <c r="I31" i="4"/>
  <c r="H32" i="4"/>
  <c r="I33" i="4"/>
  <c r="H34" i="4"/>
  <c r="I35" i="4"/>
  <c r="H36" i="4"/>
  <c r="I37" i="4"/>
  <c r="H38" i="4"/>
  <c r="I39" i="4"/>
  <c r="H40" i="4"/>
  <c r="I41" i="4"/>
  <c r="H42" i="4"/>
  <c r="I43" i="4"/>
  <c r="H44" i="4"/>
  <c r="I45" i="4"/>
  <c r="H46" i="4"/>
  <c r="I47" i="4"/>
  <c r="H48" i="4"/>
  <c r="I49" i="4"/>
  <c r="H50" i="4"/>
  <c r="I51" i="4"/>
  <c r="H52" i="4"/>
  <c r="I53" i="4"/>
  <c r="H54" i="4"/>
  <c r="I55" i="4"/>
  <c r="H56" i="4"/>
  <c r="I57" i="4"/>
  <c r="H58" i="4"/>
  <c r="I59" i="4"/>
  <c r="H60" i="4"/>
  <c r="I61" i="4"/>
  <c r="H62" i="4"/>
  <c r="I63" i="4"/>
  <c r="H64" i="4"/>
  <c r="I65" i="4"/>
  <c r="H66" i="4"/>
  <c r="I67" i="4"/>
  <c r="H68" i="4"/>
  <c r="I69" i="4"/>
  <c r="H70" i="4"/>
  <c r="I71" i="4"/>
  <c r="H72" i="4"/>
  <c r="I73" i="4"/>
  <c r="H74" i="4"/>
  <c r="I75" i="4"/>
  <c r="H76" i="4"/>
  <c r="I77" i="4"/>
  <c r="H78" i="4"/>
  <c r="I79" i="4"/>
  <c r="H80" i="4"/>
  <c r="I81" i="4"/>
  <c r="H82" i="4"/>
  <c r="I83" i="4"/>
  <c r="H84" i="4"/>
  <c r="I85" i="4"/>
  <c r="H86" i="4"/>
  <c r="I87" i="4"/>
  <c r="H88" i="4"/>
  <c r="I89" i="4"/>
  <c r="H90" i="4"/>
  <c r="I91" i="4"/>
  <c r="H92" i="4"/>
  <c r="H15" i="4"/>
  <c r="H17" i="4"/>
  <c r="H19" i="4"/>
  <c r="H21" i="4"/>
  <c r="H23" i="4"/>
  <c r="H25" i="4"/>
  <c r="H27" i="4"/>
  <c r="H29" i="4"/>
  <c r="H31" i="4"/>
  <c r="H33" i="4"/>
  <c r="H35" i="4"/>
  <c r="H37" i="4"/>
  <c r="H39" i="4"/>
  <c r="H41" i="4"/>
  <c r="H43" i="4"/>
  <c r="H45" i="4"/>
  <c r="H47" i="4"/>
  <c r="H49" i="4"/>
  <c r="H51" i="4"/>
  <c r="H53" i="4"/>
  <c r="H55" i="4"/>
  <c r="H57" i="4"/>
  <c r="H59" i="4"/>
  <c r="H61" i="4"/>
  <c r="H63" i="4"/>
  <c r="H65" i="4"/>
  <c r="H67" i="4"/>
  <c r="H69" i="4"/>
  <c r="H71" i="4"/>
  <c r="H73" i="4"/>
  <c r="H75" i="4"/>
  <c r="H77" i="4"/>
  <c r="H79" i="4"/>
  <c r="H81" i="4"/>
  <c r="H83" i="4"/>
  <c r="H85" i="4"/>
  <c r="H87" i="4"/>
  <c r="H89" i="4"/>
  <c r="H91" i="4"/>
  <c r="E36" i="6"/>
  <c r="G36" i="6"/>
  <c r="M36" i="6"/>
  <c r="O36" i="6"/>
  <c r="Q36" i="6"/>
  <c r="E40" i="6"/>
  <c r="O40" i="6"/>
  <c r="G41" i="6"/>
  <c r="I41" i="6"/>
  <c r="O41" i="6"/>
  <c r="Q41" i="6"/>
  <c r="G42" i="6"/>
  <c r="I42" i="6"/>
  <c r="K42" i="6"/>
  <c r="O42" i="6"/>
  <c r="Q42" i="6"/>
  <c r="E43" i="6"/>
  <c r="G43" i="6"/>
  <c r="I43" i="6"/>
  <c r="K43" i="6"/>
  <c r="M43" i="6"/>
  <c r="O43" i="6"/>
  <c r="Q43" i="6"/>
  <c r="E44" i="6"/>
  <c r="I44" i="6"/>
  <c r="K44" i="6"/>
  <c r="M44" i="6"/>
  <c r="O44" i="6"/>
  <c r="Q44" i="6"/>
  <c r="C8" i="7"/>
  <c r="E8" i="7"/>
  <c r="G8" i="7"/>
  <c r="I8" i="7"/>
  <c r="K8" i="7"/>
  <c r="M8" i="7"/>
  <c r="O8" i="7"/>
  <c r="Q8" i="7"/>
  <c r="C10" i="7"/>
  <c r="E10" i="7"/>
  <c r="G10" i="7"/>
  <c r="I10" i="7"/>
  <c r="K10" i="7"/>
  <c r="M10" i="7"/>
  <c r="O10" i="7"/>
  <c r="Q10" i="7"/>
  <c r="C12" i="7"/>
  <c r="E12" i="7"/>
  <c r="G12" i="7"/>
  <c r="I12" i="7"/>
  <c r="K12" i="7"/>
  <c r="M12" i="7"/>
  <c r="O12" i="7"/>
  <c r="Q12" i="7"/>
  <c r="D36" i="6"/>
  <c r="F36" i="6"/>
  <c r="H36" i="6"/>
  <c r="L36" i="6"/>
  <c r="N36" i="6"/>
  <c r="P36" i="6"/>
  <c r="R36" i="6"/>
  <c r="D41" i="6"/>
  <c r="J41" i="6"/>
  <c r="L41" i="6"/>
  <c r="D43" i="6"/>
  <c r="F43" i="6"/>
  <c r="H43" i="6"/>
  <c r="J43" i="6"/>
  <c r="L43" i="6"/>
  <c r="N43" i="6"/>
  <c r="P43" i="6"/>
  <c r="R43" i="6" l="1"/>
  <c r="R41" i="6"/>
  <c r="M40" i="6"/>
  <c r="P40" i="6"/>
  <c r="F40" i="6"/>
  <c r="P41" i="6"/>
  <c r="H41" i="6"/>
  <c r="M41" i="6"/>
  <c r="E41" i="6"/>
  <c r="I40" i="6"/>
  <c r="I45" i="6" s="1"/>
  <c r="R44" i="6"/>
  <c r="N40" i="6"/>
  <c r="N45" i="6" s="1"/>
  <c r="D40" i="6"/>
  <c r="N41" i="6"/>
  <c r="F41" i="6"/>
  <c r="M42" i="6"/>
  <c r="E42" i="6"/>
  <c r="Q40" i="6"/>
  <c r="G40" i="6"/>
  <c r="R42" i="6"/>
  <c r="R45" i="6" s="1"/>
  <c r="L40" i="6"/>
  <c r="P42" i="6"/>
  <c r="J44" i="6"/>
  <c r="H45" i="6"/>
  <c r="D45" i="6"/>
  <c r="J42" i="6"/>
  <c r="L42" i="6"/>
  <c r="J40" i="6"/>
  <c r="J45" i="6" s="1"/>
  <c r="O45" i="6"/>
  <c r="K45" i="6"/>
  <c r="F45" i="6"/>
  <c r="G44" i="6"/>
  <c r="P44" i="6"/>
  <c r="L44" i="6"/>
  <c r="Q45" i="6"/>
  <c r="E45" i="6"/>
  <c r="J27" i="6"/>
  <c r="H115" i="4"/>
  <c r="H116" i="4" s="1"/>
  <c r="I115" i="4"/>
  <c r="I116" i="4" s="1"/>
  <c r="J115" i="4"/>
  <c r="J116" i="4" s="1"/>
  <c r="H117" i="4" s="1"/>
  <c r="K115" i="2"/>
  <c r="K116" i="2" s="1"/>
  <c r="O13" i="7"/>
  <c r="K13" i="7"/>
  <c r="G13" i="7"/>
  <c r="C13" i="7"/>
  <c r="Q13" i="7"/>
  <c r="M13" i="7"/>
  <c r="I13" i="7"/>
  <c r="E13" i="7"/>
  <c r="I115" i="2"/>
  <c r="I116" i="2" s="1"/>
  <c r="J115" i="2"/>
  <c r="J116" i="2" s="1"/>
  <c r="M45" i="6" l="1"/>
  <c r="L45" i="6"/>
  <c r="P45" i="6"/>
  <c r="G45" i="6"/>
  <c r="I117" i="2"/>
  <c r="F13" i="5" s="1"/>
  <c r="F14" i="5" s="1"/>
  <c r="C21" i="5" s="1"/>
  <c r="E13" i="5" l="1"/>
  <c r="E14" i="5" s="1"/>
  <c r="C20" i="5" s="1"/>
  <c r="E33" i="5" s="1"/>
  <c r="D13" i="5"/>
  <c r="D14" i="5" s="1"/>
  <c r="C19" i="5" s="1"/>
  <c r="D33" i="5" s="1"/>
  <c r="C13" i="5"/>
  <c r="C14" i="5" s="1"/>
  <c r="C18" i="5" s="1"/>
  <c r="G13" i="5"/>
  <c r="G14" i="5" s="1"/>
  <c r="C22" i="5" s="1"/>
  <c r="G33" i="5" s="1"/>
  <c r="F33" i="5"/>
  <c r="E21" i="5"/>
  <c r="F36" i="5" s="1"/>
  <c r="D21" i="5"/>
  <c r="D19" i="5"/>
  <c r="E20" i="5" l="1"/>
  <c r="E36" i="5" s="1"/>
  <c r="R28" i="7" s="1"/>
  <c r="F19" i="5"/>
  <c r="F20" i="5" s="1"/>
  <c r="F21" i="5" s="1"/>
  <c r="F22" i="5" s="1"/>
  <c r="E19" i="5"/>
  <c r="D36" i="5" s="1"/>
  <c r="D22" i="5"/>
  <c r="E22" i="5"/>
  <c r="G36" i="5" s="1"/>
  <c r="R30" i="7" s="1"/>
  <c r="C23" i="5"/>
  <c r="C33" i="5"/>
  <c r="E34" i="5" s="1"/>
  <c r="D20" i="5"/>
  <c r="D18" i="5"/>
  <c r="E18" i="5"/>
  <c r="R27" i="7"/>
  <c r="R29" i="7"/>
  <c r="E23" i="5" l="1"/>
  <c r="D23" i="5"/>
  <c r="G34" i="5"/>
  <c r="G35" i="5" s="1"/>
  <c r="D34" i="5"/>
  <c r="F34" i="5"/>
  <c r="F35" i="5" s="1"/>
  <c r="R20" i="7" s="1"/>
  <c r="C34" i="5"/>
  <c r="C35" i="5" s="1"/>
  <c r="R17" i="7" s="1"/>
  <c r="L17" i="7" s="1"/>
  <c r="C36" i="5"/>
  <c r="R26" i="7" s="1"/>
  <c r="F23" i="5"/>
  <c r="D46" i="5" s="1"/>
  <c r="E47" i="5" s="1"/>
  <c r="P30" i="7"/>
  <c r="N30" i="7"/>
  <c r="L30" i="7"/>
  <c r="J30" i="7"/>
  <c r="H30" i="7"/>
  <c r="F30" i="7"/>
  <c r="D30" i="7"/>
  <c r="O30" i="7"/>
  <c r="M30" i="7"/>
  <c r="K30" i="7"/>
  <c r="I30" i="7"/>
  <c r="G30" i="7"/>
  <c r="E30" i="7"/>
  <c r="C30" i="7"/>
  <c r="P29" i="7"/>
  <c r="N29" i="7"/>
  <c r="L29" i="7"/>
  <c r="J29" i="7"/>
  <c r="H29" i="7"/>
  <c r="F29" i="7"/>
  <c r="D29" i="7"/>
  <c r="O29" i="7"/>
  <c r="M29" i="7"/>
  <c r="K29" i="7"/>
  <c r="I29" i="7"/>
  <c r="G29" i="7"/>
  <c r="E29" i="7"/>
  <c r="C29" i="7"/>
  <c r="P28" i="7"/>
  <c r="N28" i="7"/>
  <c r="L28" i="7"/>
  <c r="J28" i="7"/>
  <c r="H28" i="7"/>
  <c r="F28" i="7"/>
  <c r="D28" i="7"/>
  <c r="O28" i="7"/>
  <c r="M28" i="7"/>
  <c r="K28" i="7"/>
  <c r="I28" i="7"/>
  <c r="G28" i="7"/>
  <c r="E28" i="7"/>
  <c r="C28" i="7"/>
  <c r="P27" i="7"/>
  <c r="N27" i="7"/>
  <c r="L27" i="7"/>
  <c r="J27" i="7"/>
  <c r="H27" i="7"/>
  <c r="F27" i="7"/>
  <c r="D27" i="7"/>
  <c r="O27" i="7"/>
  <c r="M27" i="7"/>
  <c r="K27" i="7"/>
  <c r="I27" i="7"/>
  <c r="G27" i="7"/>
  <c r="E27" i="7"/>
  <c r="C27" i="7"/>
  <c r="N17" i="7"/>
  <c r="H17" i="7"/>
  <c r="G53" i="5"/>
  <c r="E35" i="5"/>
  <c r="R19" i="7" s="1"/>
  <c r="D35" i="5"/>
  <c r="Q19" i="7" l="1"/>
  <c r="D56" i="5"/>
  <c r="F56" i="5"/>
  <c r="E17" i="7"/>
  <c r="O17" i="7"/>
  <c r="G17" i="7"/>
  <c r="Q20" i="7"/>
  <c r="P17" i="7"/>
  <c r="M17" i="7"/>
  <c r="F17" i="7"/>
  <c r="C37" i="5"/>
  <c r="I17" i="7"/>
  <c r="Q17" i="7"/>
  <c r="Q21" i="7"/>
  <c r="J17" i="7"/>
  <c r="C17" i="7"/>
  <c r="K17" i="7"/>
  <c r="Q18" i="7"/>
  <c r="D17" i="7"/>
  <c r="H20" i="7"/>
  <c r="J20" i="7"/>
  <c r="N20" i="7"/>
  <c r="I20" i="7"/>
  <c r="E53" i="5"/>
  <c r="D53" i="5"/>
  <c r="C54" i="5"/>
  <c r="C53" i="5"/>
  <c r="G54" i="5"/>
  <c r="G55" i="5" s="1"/>
  <c r="D54" i="5"/>
  <c r="E56" i="5"/>
  <c r="G56" i="5"/>
  <c r="F53" i="5"/>
  <c r="E54" i="5"/>
  <c r="F54" i="5"/>
  <c r="E48" i="5"/>
  <c r="C56" i="5"/>
  <c r="E46" i="5"/>
  <c r="R18" i="7"/>
  <c r="D37" i="5"/>
  <c r="P19" i="7"/>
  <c r="N19" i="7"/>
  <c r="L19" i="7"/>
  <c r="J19" i="7"/>
  <c r="H19" i="7"/>
  <c r="F19" i="7"/>
  <c r="D19" i="7"/>
  <c r="O19" i="7"/>
  <c r="M19" i="7"/>
  <c r="K19" i="7"/>
  <c r="I19" i="7"/>
  <c r="G19" i="7"/>
  <c r="E19" i="7"/>
  <c r="C19" i="7"/>
  <c r="C20" i="7"/>
  <c r="L20" i="7"/>
  <c r="E20" i="7"/>
  <c r="K20" i="7"/>
  <c r="O20" i="7"/>
  <c r="F20" i="7"/>
  <c r="P20" i="7"/>
  <c r="G20" i="7"/>
  <c r="M20" i="7"/>
  <c r="R21" i="7"/>
  <c r="G37" i="5"/>
  <c r="R31" i="7"/>
  <c r="P26" i="7"/>
  <c r="N26" i="7"/>
  <c r="L26" i="7"/>
  <c r="J26" i="7"/>
  <c r="H26" i="7"/>
  <c r="F26" i="7"/>
  <c r="D26" i="7"/>
  <c r="Q30" i="7"/>
  <c r="Q29" i="7"/>
  <c r="Q28" i="7"/>
  <c r="Q27" i="7"/>
  <c r="Q26" i="7"/>
  <c r="O26" i="7"/>
  <c r="M26" i="7"/>
  <c r="K26" i="7"/>
  <c r="I26" i="7"/>
  <c r="G26" i="7"/>
  <c r="E26" i="7"/>
  <c r="C26" i="7"/>
  <c r="E37" i="5"/>
  <c r="F37" i="5"/>
  <c r="E55" i="5" l="1"/>
  <c r="E57" i="5" s="1"/>
  <c r="Q22" i="7"/>
  <c r="Q35" i="7" s="1"/>
  <c r="D55" i="5"/>
  <c r="D57" i="5" s="1"/>
  <c r="C55" i="5"/>
  <c r="C57" i="5" s="1"/>
  <c r="G57" i="5"/>
  <c r="F55" i="5"/>
  <c r="F57" i="5" s="1"/>
  <c r="C31" i="7"/>
  <c r="C36" i="7" s="1"/>
  <c r="G31" i="7"/>
  <c r="G36" i="7" s="1"/>
  <c r="K31" i="7"/>
  <c r="K36" i="7" s="1"/>
  <c r="O31" i="7"/>
  <c r="O36" i="7" s="1"/>
  <c r="D31" i="7"/>
  <c r="D36" i="7" s="1"/>
  <c r="H31" i="7"/>
  <c r="H36" i="7" s="1"/>
  <c r="L31" i="7"/>
  <c r="L36" i="7" s="1"/>
  <c r="P31" i="7"/>
  <c r="P36" i="7" s="1"/>
  <c r="P18" i="7"/>
  <c r="N18" i="7"/>
  <c r="L18" i="7"/>
  <c r="J18" i="7"/>
  <c r="H18" i="7"/>
  <c r="F18" i="7"/>
  <c r="D18" i="7"/>
  <c r="D22" i="7" s="1"/>
  <c r="D35" i="7" s="1"/>
  <c r="O18" i="7"/>
  <c r="M18" i="7"/>
  <c r="K18" i="7"/>
  <c r="I18" i="7"/>
  <c r="G18" i="7"/>
  <c r="E18" i="7"/>
  <c r="C18" i="7"/>
  <c r="R22" i="7"/>
  <c r="E31" i="7"/>
  <c r="E36" i="7" s="1"/>
  <c r="I31" i="7"/>
  <c r="I36" i="7" s="1"/>
  <c r="M31" i="7"/>
  <c r="M36" i="7" s="1"/>
  <c r="Q31" i="7"/>
  <c r="Q36" i="7" s="1"/>
  <c r="F31" i="7"/>
  <c r="F36" i="7" s="1"/>
  <c r="J31" i="7"/>
  <c r="J36" i="7" s="1"/>
  <c r="N31" i="7"/>
  <c r="N36" i="7" s="1"/>
  <c r="P21" i="7"/>
  <c r="N21" i="7"/>
  <c r="L21" i="7"/>
  <c r="J21" i="7"/>
  <c r="H21" i="7"/>
  <c r="F21" i="7"/>
  <c r="D21" i="7"/>
  <c r="O21" i="7"/>
  <c r="M21" i="7"/>
  <c r="K21" i="7"/>
  <c r="I21" i="7"/>
  <c r="G21" i="7"/>
  <c r="E21" i="7"/>
  <c r="C21" i="7"/>
  <c r="Q37" i="7" l="1"/>
  <c r="D37" i="7"/>
  <c r="G59" i="5"/>
  <c r="E22" i="7"/>
  <c r="E35" i="7" s="1"/>
  <c r="E37" i="7" s="1"/>
  <c r="I22" i="7"/>
  <c r="I35" i="7" s="1"/>
  <c r="I37" i="7" s="1"/>
  <c r="M22" i="7"/>
  <c r="M35" i="7" s="1"/>
  <c r="M37" i="7" s="1"/>
  <c r="H22" i="7"/>
  <c r="H35" i="7" s="1"/>
  <c r="H37" i="7" s="1"/>
  <c r="L22" i="7"/>
  <c r="L35" i="7" s="1"/>
  <c r="L37" i="7" s="1"/>
  <c r="P22" i="7"/>
  <c r="P35" i="7" s="1"/>
  <c r="P37" i="7" s="1"/>
  <c r="C22" i="7"/>
  <c r="C35" i="7" s="1"/>
  <c r="C37" i="7" s="1"/>
  <c r="G22" i="7"/>
  <c r="G35" i="7" s="1"/>
  <c r="G37" i="7" s="1"/>
  <c r="K22" i="7"/>
  <c r="K35" i="7" s="1"/>
  <c r="K37" i="7" s="1"/>
  <c r="O22" i="7"/>
  <c r="O35" i="7" s="1"/>
  <c r="O37" i="7" s="1"/>
  <c r="F22" i="7"/>
  <c r="F35" i="7" s="1"/>
  <c r="F37" i="7" s="1"/>
  <c r="J22" i="7"/>
  <c r="J35" i="7" s="1"/>
  <c r="J37" i="7" s="1"/>
  <c r="N22" i="7"/>
  <c r="N35" i="7" s="1"/>
  <c r="N37" i="7" s="1"/>
  <c r="C66" i="4"/>
  <c r="C66" i="2"/>
  <c r="C60" i="4"/>
  <c r="C60" i="2"/>
  <c r="C45" i="4"/>
  <c r="C45" i="2"/>
  <c r="C17" i="2"/>
  <c r="C17" i="4"/>
  <c r="C93" i="4"/>
  <c r="C93" i="2"/>
  <c r="C53" i="4"/>
  <c r="C53" i="2"/>
  <c r="C50" i="4"/>
  <c r="C50" i="2"/>
  <c r="C87" i="4"/>
  <c r="C87" i="2"/>
  <c r="C102" i="4"/>
  <c r="C102" i="2"/>
  <c r="C21" i="4"/>
  <c r="C21" i="2"/>
  <c r="C94" i="2"/>
  <c r="C94" i="4"/>
  <c r="C65" i="4"/>
  <c r="C65" i="2"/>
  <c r="C109" i="4"/>
  <c r="C109" i="2"/>
  <c r="C82" i="4"/>
  <c r="C82" i="2"/>
  <c r="C101" i="2"/>
  <c r="C101" i="4"/>
  <c r="C96" i="4"/>
  <c r="C96" i="2"/>
  <c r="C62" i="4"/>
  <c r="C62" i="2"/>
  <c r="C78" i="4"/>
  <c r="C78" i="2"/>
  <c r="C61" i="2"/>
  <c r="C61" i="4"/>
  <c r="C37" i="4"/>
  <c r="C37" i="2"/>
  <c r="C68" i="2"/>
  <c r="C68" i="4"/>
  <c r="C31" i="4"/>
  <c r="C31" i="2"/>
  <c r="C52" i="4"/>
  <c r="C52" i="2"/>
  <c r="C36" i="4"/>
  <c r="C36" i="2"/>
  <c r="C71" i="2"/>
  <c r="C71" i="4"/>
  <c r="C44" i="4"/>
  <c r="C44" i="2"/>
  <c r="C113" i="4"/>
  <c r="C113" i="2"/>
  <c r="C106" i="4"/>
  <c r="C106" i="2"/>
  <c r="C29" i="4"/>
  <c r="C29" i="2"/>
  <c r="C25" i="4"/>
  <c r="C25" i="2"/>
  <c r="C32" i="4"/>
  <c r="C32" i="2"/>
  <c r="C99" i="2"/>
  <c r="C99" i="4"/>
  <c r="C58" i="4"/>
  <c r="C58" i="2"/>
  <c r="C16" i="4"/>
  <c r="C16" i="2"/>
  <c r="C88" i="2"/>
  <c r="C88" i="4"/>
  <c r="C41" i="2"/>
  <c r="C41" i="4"/>
  <c r="C33" i="2"/>
  <c r="C33" i="4"/>
  <c r="C14" i="4"/>
  <c r="C14" i="2"/>
  <c r="C54" i="4"/>
  <c r="C54" i="2"/>
  <c r="C49" i="4"/>
  <c r="C49" i="2"/>
  <c r="C30" i="2"/>
  <c r="C30" i="4"/>
  <c r="C91" i="2"/>
  <c r="C91" i="4"/>
  <c r="C89" i="4"/>
  <c r="C89" i="2"/>
  <c r="C55" i="2"/>
  <c r="C55" i="4"/>
  <c r="C79" i="4"/>
  <c r="C79" i="2"/>
  <c r="C15" i="4"/>
  <c r="C15" i="2"/>
  <c r="C39" i="4"/>
  <c r="C39" i="2"/>
  <c r="C98" i="2"/>
  <c r="C98" i="4"/>
  <c r="C56" i="2"/>
  <c r="C56" i="4"/>
  <c r="C40" i="4"/>
  <c r="C40" i="2"/>
  <c r="C19" i="2"/>
  <c r="C19" i="4"/>
  <c r="C48" i="2"/>
  <c r="C48" i="4"/>
  <c r="C34" i="2"/>
  <c r="C34" i="4"/>
  <c r="C97" i="2"/>
  <c r="C97" i="4"/>
  <c r="C51" i="2"/>
  <c r="C51" i="4"/>
  <c r="C90" i="2"/>
  <c r="C90" i="4"/>
  <c r="C26" i="4"/>
  <c r="C26" i="2"/>
  <c r="C95" i="2"/>
  <c r="C95" i="4"/>
  <c r="C108" i="4"/>
  <c r="C108" i="2"/>
  <c r="C76" i="2"/>
  <c r="C76" i="4"/>
  <c r="C84" i="4"/>
  <c r="C84" i="2"/>
  <c r="C20" i="2"/>
  <c r="C20" i="4"/>
  <c r="C112" i="2"/>
  <c r="C112" i="4"/>
  <c r="C42" i="2"/>
  <c r="C42" i="4"/>
  <c r="C86" i="4"/>
  <c r="C86" i="2"/>
  <c r="C105" i="4"/>
  <c r="C105" i="2"/>
  <c r="C63" i="4"/>
  <c r="C63" i="2"/>
  <c r="C18" i="4"/>
  <c r="C18" i="2"/>
  <c r="C69" i="2"/>
  <c r="C69" i="4"/>
  <c r="C38" i="2"/>
  <c r="C38" i="4"/>
  <c r="C80" i="2"/>
  <c r="C80" i="4"/>
  <c r="C111" i="4"/>
  <c r="C111" i="2"/>
  <c r="C75" i="4"/>
  <c r="C75" i="2"/>
  <c r="C57" i="2"/>
  <c r="C57" i="4"/>
  <c r="C110" i="2"/>
  <c r="C110" i="4"/>
  <c r="C72" i="2"/>
  <c r="C72" i="4"/>
  <c r="C43" i="4"/>
  <c r="C43" i="2"/>
  <c r="C64" i="4"/>
  <c r="C64" i="2"/>
  <c r="C27" i="2"/>
  <c r="C27" i="4"/>
  <c r="C59" i="4"/>
  <c r="C59" i="2"/>
  <c r="C74" i="2"/>
  <c r="C74" i="4"/>
  <c r="C83" i="2"/>
  <c r="C83" i="4"/>
  <c r="C104" i="4"/>
  <c r="C104" i="2"/>
  <c r="C23" i="4"/>
  <c r="C23" i="2"/>
  <c r="C28" i="4"/>
  <c r="C28" i="2"/>
  <c r="C103" i="4"/>
  <c r="C103" i="2"/>
  <c r="C81" i="2"/>
  <c r="C81" i="4"/>
  <c r="C92" i="4"/>
  <c r="C92" i="2"/>
  <c r="C47" i="4"/>
  <c r="C47" i="2"/>
  <c r="C107" i="2"/>
  <c r="C107" i="4"/>
  <c r="C70" i="4"/>
  <c r="C70" i="2"/>
  <c r="C77" i="4"/>
  <c r="C77" i="2"/>
  <c r="C67" i="4"/>
  <c r="C67" i="2"/>
  <c r="C73" i="4"/>
  <c r="C73" i="2"/>
  <c r="C35" i="2"/>
  <c r="C35" i="4"/>
  <c r="C100" i="4"/>
  <c r="C100" i="2"/>
  <c r="C85" i="4"/>
  <c r="C85" i="2"/>
  <c r="C24" i="2"/>
  <c r="C24" i="4"/>
  <c r="C22" i="2"/>
  <c r="C22" i="4"/>
  <c r="C114" i="4"/>
  <c r="C114" i="2"/>
  <c r="C46" i="4"/>
  <c r="C46" i="2"/>
</calcChain>
</file>

<file path=xl/sharedStrings.xml><?xml version="1.0" encoding="utf-8"?>
<sst xmlns="http://schemas.openxmlformats.org/spreadsheetml/2006/main" count="833" uniqueCount="271">
  <si>
    <t>Kanpur Institute of Technology, Kanpur</t>
  </si>
  <si>
    <t>Common Data Input Sheet</t>
  </si>
  <si>
    <t>Semester: _____llnd_</t>
  </si>
  <si>
    <t>CO DESCRIPTION TABLE</t>
  </si>
  <si>
    <t>CO LIST</t>
  </si>
  <si>
    <t>DESCRIPTION</t>
  </si>
  <si>
    <t>CO1</t>
  </si>
  <si>
    <t>CO2</t>
  </si>
  <si>
    <t>CO3</t>
  </si>
  <si>
    <t>CO4</t>
  </si>
  <si>
    <t>CO5</t>
  </si>
  <si>
    <t>CO-PO Matrix</t>
  </si>
  <si>
    <t>S.No.</t>
  </si>
  <si>
    <t>CO/PO</t>
  </si>
  <si>
    <t>STATUS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</si>
  <si>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</si>
  <si>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</si>
  <si>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</si>
  <si>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</si>
  <si>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</si>
  <si>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</si>
  <si>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</si>
  <si>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</si>
  <si>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</si>
  <si>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</si>
  <si>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</si>
  <si>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</si>
  <si>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</si>
  <si>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</si>
  <si>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PSO3</t>
  </si>
  <si>
    <t>A</t>
  </si>
  <si>
    <t>( Please Fill up 'NA' in STATUS COLUMN if any CO is NOT APPLICABLE)</t>
  </si>
  <si>
    <t>Assessment Sheet for PU</t>
  </si>
  <si>
    <t>S.No</t>
  </si>
  <si>
    <t>SEC</t>
  </si>
  <si>
    <t>Roll No</t>
  </si>
  <si>
    <t>Student Name</t>
  </si>
  <si>
    <t>Total Present Status</t>
  </si>
  <si>
    <t>Internal</t>
  </si>
  <si>
    <t xml:space="preserve">Out of </t>
  </si>
  <si>
    <t>CO attained</t>
  </si>
  <si>
    <t>CO</t>
  </si>
  <si>
    <t>marks</t>
  </si>
  <si>
    <t>AL:1</t>
  </si>
  <si>
    <t>AL:2</t>
  </si>
  <si>
    <t>AL:3</t>
  </si>
  <si>
    <t>Distribution of Marks</t>
  </si>
  <si>
    <t>&lt;40%</t>
  </si>
  <si>
    <t>&gt;=40% &amp; &lt;60%</t>
  </si>
  <si>
    <t>&gt;=60%</t>
  </si>
  <si>
    <t>ABHISHEK KUMAR</t>
  </si>
  <si>
    <t>ANKIT PAL</t>
  </si>
  <si>
    <t>AYUSH TIWARI</t>
  </si>
  <si>
    <t>Total</t>
  </si>
  <si>
    <t>% Student</t>
  </si>
  <si>
    <t>% CO attained</t>
  </si>
  <si>
    <t>Assessment Sheet for Feedback</t>
  </si>
  <si>
    <t>Course Outcomes</t>
  </si>
  <si>
    <t>CO1 Feedback</t>
  </si>
  <si>
    <t>CO2 Feedback</t>
  </si>
  <si>
    <t>CO3 Feedback</t>
  </si>
  <si>
    <t>CO4 feedback</t>
  </si>
  <si>
    <t>CO5 feedback</t>
  </si>
  <si>
    <t>Total Students</t>
  </si>
  <si>
    <t xml:space="preserve">No of students in option1  (3) </t>
  </si>
  <si>
    <t xml:space="preserve">No. of students for option2 (2) </t>
  </si>
  <si>
    <t xml:space="preserve">No. of students in option3 (1) </t>
  </si>
  <si>
    <t xml:space="preserve">No. of students in option4 (0) </t>
  </si>
  <si>
    <t>Assessment Sheet for UNIVERSITY</t>
  </si>
  <si>
    <t>From University</t>
  </si>
  <si>
    <t>Out of</t>
  </si>
  <si>
    <t>UNIVERSITY ATTAINTMENT</t>
  </si>
  <si>
    <t>Assessment Sheet for CO Attainment</t>
  </si>
  <si>
    <t>Direct Assessment</t>
  </si>
  <si>
    <t>Exam</t>
  </si>
  <si>
    <t>Average</t>
  </si>
  <si>
    <t>Average % Students Attained Course Outcomes</t>
  </si>
  <si>
    <t>S.N.</t>
  </si>
  <si>
    <t>Course Outcome</t>
  </si>
  <si>
    <t>TOTAL % STUDENT WHO ATTAINED OUTCOME  (Internal)</t>
  </si>
  <si>
    <t>TOTAL % STUDENT WHO ATTAINED OUTCOME  (University)</t>
  </si>
  <si>
    <t>TOTAL % STUDENT WHO ATTAINED OUTCOME  (Indirect -Survey)</t>
  </si>
  <si>
    <t>Goal</t>
  </si>
  <si>
    <t>Weigtage of attainment level</t>
  </si>
  <si>
    <t xml:space="preserve">Direct Assessment </t>
  </si>
  <si>
    <t xml:space="preserve">Internal Assessment </t>
  </si>
  <si>
    <t>University Assessment</t>
  </si>
  <si>
    <t>Indirect Assessment</t>
  </si>
  <si>
    <t>% of students attained the outcome</t>
  </si>
  <si>
    <t>Assessment Types</t>
  </si>
  <si>
    <t>% of students attained CO1</t>
  </si>
  <si>
    <t>% of students attained CO2</t>
  </si>
  <si>
    <t>% of students attained CO3</t>
  </si>
  <si>
    <t>% of students attained CO4</t>
  </si>
  <si>
    <t>% of students attained CO5</t>
  </si>
  <si>
    <t>Internal Assessment (I)</t>
  </si>
  <si>
    <t>University Assessment (U)</t>
  </si>
  <si>
    <t>Direct Assessment (DI) DI=0.6*I + 0.4* U</t>
  </si>
  <si>
    <t>Indirect Assessment (ID)</t>
  </si>
  <si>
    <t>Total = 0.8*DI + 0.2*ID</t>
  </si>
  <si>
    <t>Attainment Level: Rationale</t>
  </si>
  <si>
    <t>EE</t>
  </si>
  <si>
    <t>Exceed Expectation</t>
  </si>
  <si>
    <t xml:space="preserve">Attainment &gt; 5% above the goal </t>
  </si>
  <si>
    <t>ME</t>
  </si>
  <si>
    <t>Meet Expectation</t>
  </si>
  <si>
    <t xml:space="preserve">5% below the goal&lt;=Attainment &lt; 5% above the goal </t>
  </si>
  <si>
    <t>BE</t>
  </si>
  <si>
    <t>Below Expectation</t>
  </si>
  <si>
    <t>Attainment &lt;5% below the goal</t>
  </si>
  <si>
    <t>Code</t>
  </si>
  <si>
    <t xml:space="preserve">Description </t>
  </si>
  <si>
    <t>Goal (%)</t>
  </si>
  <si>
    <t xml:space="preserve">Attainment obtained </t>
  </si>
  <si>
    <t>Attainment Level</t>
  </si>
  <si>
    <t xml:space="preserve">Attainment obtained &gt;  58% </t>
  </si>
  <si>
    <t>Attainment obtained between  52.%  to  58%</t>
  </si>
  <si>
    <t>Attainment obtained below 52%</t>
  </si>
  <si>
    <t>% of students attained the outcome w.r.t attainment level</t>
  </si>
  <si>
    <t>Assessment Sheet for Indirect Assesment</t>
  </si>
  <si>
    <t>Indirect Survay Table</t>
  </si>
  <si>
    <t>Options</t>
  </si>
  <si>
    <t>Description</t>
  </si>
  <si>
    <t>Value</t>
  </si>
  <si>
    <t>Option 1</t>
  </si>
  <si>
    <t>Acquired Very Well with proficiency</t>
  </si>
  <si>
    <t>Option 2</t>
  </si>
  <si>
    <t xml:space="preserve"> Acquired enough to do my work</t>
  </si>
  <si>
    <t>Option 3</t>
  </si>
  <si>
    <t>Acquired Marginally</t>
  </si>
  <si>
    <t>Option 4</t>
  </si>
  <si>
    <t xml:space="preserve"> Did not acquire at all</t>
  </si>
  <si>
    <t>Students  feedback  Matrix</t>
  </si>
  <si>
    <t>Total No. of Participants</t>
  </si>
  <si>
    <t>Total students participated in feedback</t>
  </si>
  <si>
    <t>No of students in option1  (3)</t>
  </si>
  <si>
    <t>No. of students for option2 (2)</t>
  </si>
  <si>
    <t>No. of students in option3 (1)</t>
  </si>
  <si>
    <t>No. of students in option4 (0)</t>
  </si>
  <si>
    <t>Total Point</t>
  </si>
  <si>
    <t>Total point attained</t>
  </si>
  <si>
    <t>% Attained</t>
  </si>
  <si>
    <t>Average % Students who Attained Course Outcomes</t>
  </si>
  <si>
    <t>Average PO</t>
  </si>
  <si>
    <t>Indirect Attainment of CO</t>
  </si>
  <si>
    <t>Assessment Sheet for PO Attainment</t>
  </si>
  <si>
    <t xml:space="preserve">MAPPING OF COURSE OUTCOME WITH PROGRAM OUTCOMES/PROGRAM SPECIFIC OUTCOME </t>
  </si>
  <si>
    <t>Course
Outcomes</t>
  </si>
  <si>
    <t>Average CO</t>
  </si>
  <si>
    <t>Direct Assessment (Internal + University)</t>
  </si>
  <si>
    <t>% of students attained CO</t>
  </si>
  <si>
    <t xml:space="preserve">% of student Indirect  Attained </t>
  </si>
  <si>
    <t>PO Attainment</t>
  </si>
  <si>
    <t>Attainment</t>
  </si>
  <si>
    <t>Direct(D)</t>
  </si>
  <si>
    <t>Indirect(I)</t>
  </si>
  <si>
    <t>Total=.8*D+0.2*I</t>
  </si>
  <si>
    <t>VALUE</t>
  </si>
  <si>
    <t>Feedback</t>
  </si>
  <si>
    <t>To be filled by students</t>
  </si>
  <si>
    <t>Name &amp; Signature of the Student</t>
  </si>
  <si>
    <t>Total No. of Students: __101______</t>
  </si>
  <si>
    <t>P</t>
  </si>
  <si>
    <t>ABHISHEK KATIYAR</t>
  </si>
  <si>
    <t>ABU BAKER HANZALAH</t>
  </si>
  <si>
    <t>ADARSH PRATAP SINGH GAUTAM</t>
  </si>
  <si>
    <t>ADITYA TIWARI</t>
  </si>
  <si>
    <t>AKSHARA GAHARWAR</t>
  </si>
  <si>
    <t>AKSHAT SINGH</t>
  </si>
  <si>
    <t>AMITA YADAV</t>
  </si>
  <si>
    <t>ANJALI SHARMA</t>
  </si>
  <si>
    <t>ANKIT KUMAR SAHU</t>
  </si>
  <si>
    <t>ANSHIKA PATEL</t>
  </si>
  <si>
    <t>ANSHIKA SAHU</t>
  </si>
  <si>
    <t>ANSHUMAN SHARMA</t>
  </si>
  <si>
    <t>ARADHYA SINGH</t>
  </si>
  <si>
    <t>ASHISH DIXIT</t>
  </si>
  <si>
    <t>ATUL NAGAICH</t>
  </si>
  <si>
    <t>AYUSH DIXIT</t>
  </si>
  <si>
    <t>AYUSHI GUPTA</t>
  </si>
  <si>
    <t>AYUSHI MISHRA</t>
  </si>
  <si>
    <t>DEEPAK KUMAR YADAV</t>
  </si>
  <si>
    <t>DEEPTANSHU PANDEY</t>
  </si>
  <si>
    <t>DEVESH SRIVASTAVA</t>
  </si>
  <si>
    <t>EKANSH GUPTA</t>
  </si>
  <si>
    <t>GOVIND PRATAP</t>
  </si>
  <si>
    <t>HARSH JAISAWAL</t>
  </si>
  <si>
    <t>HARSH SACHAN</t>
  </si>
  <si>
    <t>HIMANSHI AWASTHI</t>
  </si>
  <si>
    <t>HIMANSHU SACHAN</t>
  </si>
  <si>
    <t>KAPIL KUMAR</t>
  </si>
  <si>
    <t>KARISHMA PRIYA DWIVEDI</t>
  </si>
  <si>
    <t>KARTIK GUPTA</t>
  </si>
  <si>
    <t>KHUSHI TIWARI</t>
  </si>
  <si>
    <t>KIRTI</t>
  </si>
  <si>
    <t>KUSHAL MISHRA</t>
  </si>
  <si>
    <t>MARIYAM AHAD</t>
  </si>
  <si>
    <t>MAYANK BAJPAI</t>
  </si>
  <si>
    <t>MAYANK YADAV</t>
  </si>
  <si>
    <t>MOHAMMAD ARSALAN</t>
  </si>
  <si>
    <t>MONIKA DHURIYA</t>
  </si>
  <si>
    <t>MUSKAN JAISWAL</t>
  </si>
  <si>
    <t>NAINA GUPTA</t>
  </si>
  <si>
    <t>NIDHI PAL</t>
  </si>
  <si>
    <t>NIKHIL DHEEMAN</t>
  </si>
  <si>
    <t>NIKHIL SHUKLA</t>
  </si>
  <si>
    <t>NIMISH DEV TIWARI</t>
  </si>
  <si>
    <t>NITIN SHUKLA</t>
  </si>
  <si>
    <t>PALAK TIWARI</t>
  </si>
  <si>
    <t>PARASH PANDEY</t>
  </si>
  <si>
    <t>PAWAN KUMAR</t>
  </si>
  <si>
    <t>POONAM PAL</t>
  </si>
  <si>
    <t>PRABHAT SINGH</t>
  </si>
  <si>
    <t>PRACHI DWIVEDI</t>
  </si>
  <si>
    <t>PRAGYA VERMA</t>
  </si>
  <si>
    <t>PRANJUL DIXIT</t>
  </si>
  <si>
    <t>PRASHANT BAJPEYEE</t>
  </si>
  <si>
    <t>PRITAM SINGH</t>
  </si>
  <si>
    <t>PURNIMA SAVITA</t>
  </si>
  <si>
    <t>PURVI SINGH</t>
  </si>
  <si>
    <t>RAHUL UTTAM</t>
  </si>
  <si>
    <t>RAJ SRIVASTAVA</t>
  </si>
  <si>
    <t>RASHID HUSHAIN</t>
  </si>
  <si>
    <t>RASHMI SHUKLA</t>
  </si>
  <si>
    <t>RITESH RAJPUT</t>
  </si>
  <si>
    <t>RITIK MISHRA</t>
  </si>
  <si>
    <t>RIYA SHARMA</t>
  </si>
  <si>
    <t>ROHAN SINGH</t>
  </si>
  <si>
    <t>SAGAR  SAXENA</t>
  </si>
  <si>
    <t>SANTOSHI</t>
  </si>
  <si>
    <t>SAUMYA</t>
  </si>
  <si>
    <t>SHAGUN SINGH</t>
  </si>
  <si>
    <t>SHAREEN SHAIKH</t>
  </si>
  <si>
    <t>SHASHANK MANI SAHU</t>
  </si>
  <si>
    <t>SHEKHAR SAXENA</t>
  </si>
  <si>
    <t>SHIKHA SINGH</t>
  </si>
  <si>
    <t>SHIVAM RAJPUT</t>
  </si>
  <si>
    <t>SHIVAM SHUKLA</t>
  </si>
  <si>
    <t>SHIVANGI KATIYAR</t>
  </si>
  <si>
    <t>SHIVANI AWASTHI</t>
  </si>
  <si>
    <t>SHREY SHARMA</t>
  </si>
  <si>
    <t>SHRUTI MISHRA</t>
  </si>
  <si>
    <t>SHRUTI PURWAR</t>
  </si>
  <si>
    <t>SHUBHAM SHARMA</t>
  </si>
  <si>
    <t>SHUBHAM SRIVASTAVA</t>
  </si>
  <si>
    <t>SHUBHANGI SINGH</t>
  </si>
  <si>
    <t>SHUBHI GUPTA</t>
  </si>
  <si>
    <t>SHWETA SACHAN</t>
  </si>
  <si>
    <t>SIDDHANT SINGH</t>
  </si>
  <si>
    <t>SIDDHARTH GUPTA</t>
  </si>
  <si>
    <t>SOM PAL</t>
  </si>
  <si>
    <t>SURAJ BAJPAI</t>
  </si>
  <si>
    <t>SUSHMITA  AGNIHOTRI</t>
  </si>
  <si>
    <t>UJJWAL CHAUHAN</t>
  </si>
  <si>
    <t>VAIBHAV MISHRA</t>
  </si>
  <si>
    <t>VINEET KUMAR GUPTA</t>
  </si>
  <si>
    <t>VIVEK SRIVASTAVA</t>
  </si>
  <si>
    <t>YASH TRIVEDI</t>
  </si>
  <si>
    <t>YASHPAL SINGH</t>
  </si>
  <si>
    <t>B</t>
  </si>
  <si>
    <t>NA</t>
  </si>
  <si>
    <t>Name of the Faculty:_____Mr. Subodh Kumar_________________</t>
  </si>
  <si>
    <t>DATA STRUCTURES &amp; ANALYSIS OF ALGORITHMS</t>
  </si>
  <si>
    <t>Explain the concept of data structure, abstract data types, algorithms,
analysis of algorithms and basic data organization schemes such as arrays
and linked lists.</t>
  </si>
  <si>
    <t>Explain the concept of data structure, abstract data types, algorithms, analysis of algorithms and basic data organization schemes such as arrays and linked lists.</t>
  </si>
  <si>
    <t>Describe the applications of stacks and queues and implement various
operations on them using arrays and linked lists.</t>
  </si>
  <si>
    <t>Describe the properties of graphs and trees and implement various
operations such as searching and traversal on them.</t>
  </si>
  <si>
    <t>Compare incremental and divide-and-conquer approaches of designing
algorithms for problems such as sorting and searching.</t>
  </si>
  <si>
    <t>Apply and analyze various design approaches such as Divide-and-Conquer,
greedy and dynamic for problem solving .</t>
  </si>
  <si>
    <t>Subject Name: _____DATA STRUCTURES &amp; ANALYSIS OF ALGORITHMS_____________</t>
  </si>
  <si>
    <t>Subject Code: ______KCA205______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</si>
</sst>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6">
    <font>
      <sz val="11"/>
      <color rgb="FF000000"/>
      <name val="Calibri"/>
      <scheme val="minor"/>
    </font>
    <font>
      <b/>
      <sz val="14"/>
      <color theme="1"/>
      <name val="Calibri"/>
    </font>
    <font>
      <sz val="11"/>
      <name val="Calibri"/>
    </font>
    <font>
      <sz val="11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b/>
      <sz val="11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sz val="11"/>
      <color theme="1"/>
      <name val="Times New Roman"/>
    </font>
    <font>
      <sz val="11"/>
      <color theme="1"/>
      <name val="Cambria"/>
    </font>
    <font>
      <b/>
      <sz val="12"/>
      <color theme="1"/>
      <name val="Times New Roman"/>
    </font>
    <font>
      <sz val="14"/>
      <color theme="1"/>
      <name val="Calibri"/>
    </font>
    <font>
      <sz val="11"/>
      <color theme="1"/>
      <name val="Times New Roman"/>
    </font>
    <font>
      <b/>
      <sz val="11"/>
      <color theme="1"/>
      <name val="Times New Roman"/>
    </font>
    <font>
      <sz val="11"/>
      <color theme="1"/>
      <name val="Calibri"/>
    </font>
    <font>
      <b/>
      <sz val="12"/>
      <color theme="1"/>
      <name val="Calibri"/>
    </font>
    <font>
      <b/>
      <sz val="9"/>
      <color theme="1"/>
      <name val="Times New Roman"/>
    </font>
    <font>
      <sz val="9"/>
      <color theme="1"/>
      <name val="Times New Roman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</font>
    <font>
      <b/>
      <sz val="12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rgb="FFF2F2F2"/>
        <bgColor rgb="FFF2F2F2"/>
      </patternFill>
    </fill>
    <fill>
      <patternFill patternType="solid">
        <fgColor rgb="FFFFE599"/>
        <bgColor rgb="FFFFE599"/>
      </patternFill>
    </fill>
    <fill>
      <patternFill patternType="solid">
        <fgColor theme="7" tint="0.59999389629810485"/>
        <bgColor rgb="FFFFE598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FFE599"/>
      </patternFill>
    </fill>
    <fill>
      <patternFill patternType="solid">
        <fgColor rgb="FFFFE598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4" fillId="0" borderId="0"/>
  </cellStyleXfs>
  <cellXfs count="214"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/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/>
    <xf numFmtId="0" fontId="3" fillId="0" borderId="0" xfId="0" applyFont="1" applyAlignment="1"/>
    <xf numFmtId="0" fontId="1" fillId="0" borderId="6" xfId="0" applyFont="1" applyBorder="1" applyAlignment="1">
      <alignment horizontal="center" wrapText="1"/>
    </xf>
    <xf numFmtId="0" fontId="7" fillId="0" borderId="9" xfId="0" applyFont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" fontId="4" fillId="4" borderId="6" xfId="0" applyNumberFormat="1" applyFont="1" applyFill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7" xfId="0" applyFont="1" applyBorder="1" applyAlignment="1">
      <alignment horizontal="center" vertical="center"/>
    </xf>
    <xf numFmtId="0" fontId="4" fillId="0" borderId="6" xfId="0" applyFont="1" applyBorder="1" applyAlignment="1"/>
    <xf numFmtId="1" fontId="4" fillId="2" borderId="6" xfId="0" applyNumberFormat="1" applyFont="1" applyFill="1" applyBorder="1" applyAlignment="1"/>
    <xf numFmtId="1" fontId="3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1" fontId="8" fillId="0" borderId="6" xfId="0" applyNumberFormat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8" fillId="0" borderId="6" xfId="0" applyNumberFormat="1" applyFont="1" applyBorder="1" applyAlignment="1">
      <alignment horizontal="center"/>
    </xf>
    <xf numFmtId="9" fontId="8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6" fillId="0" borderId="6" xfId="0" applyFont="1" applyBorder="1" applyAlignment="1">
      <alignment horizontal="center" wrapText="1"/>
    </xf>
    <xf numFmtId="1" fontId="7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5" fillId="0" borderId="0" xfId="0" applyFont="1"/>
    <xf numFmtId="0" fontId="13" fillId="0" borderId="0" xfId="0" applyFont="1" applyAlignment="1"/>
    <xf numFmtId="0" fontId="13" fillId="0" borderId="6" xfId="0" applyFont="1" applyBorder="1" applyAlignment="1">
      <alignment horizontal="center"/>
    </xf>
    <xf numFmtId="1" fontId="13" fillId="0" borderId="6" xfId="0" applyNumberFormat="1" applyFont="1" applyBorder="1" applyAlignment="1">
      <alignment horizontal="center"/>
    </xf>
    <xf numFmtId="2" fontId="13" fillId="0" borderId="6" xfId="0" applyNumberFormat="1" applyFont="1" applyBorder="1" applyAlignment="1">
      <alignment horizontal="center"/>
    </xf>
    <xf numFmtId="0" fontId="6" fillId="0" borderId="6" xfId="0" applyFont="1" applyBorder="1" applyAlignment="1"/>
    <xf numFmtId="0" fontId="3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 vertical="top"/>
    </xf>
    <xf numFmtId="0" fontId="13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2" fontId="13" fillId="0" borderId="6" xfId="0" applyNumberFormat="1" applyFont="1" applyBorder="1" applyAlignment="1">
      <alignment horizontal="center" vertical="top"/>
    </xf>
    <xf numFmtId="0" fontId="17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top"/>
    </xf>
    <xf numFmtId="2" fontId="18" fillId="0" borderId="6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2" fontId="17" fillId="0" borderId="9" xfId="0" applyNumberFormat="1" applyFont="1" applyBorder="1" applyAlignment="1">
      <alignment horizontal="center" vertical="center" wrapText="1"/>
    </xf>
    <xf numFmtId="2" fontId="17" fillId="0" borderId="6" xfId="0" applyNumberFormat="1" applyFont="1" applyBorder="1" applyAlignment="1">
      <alignment horizontal="center" vertical="center" wrapText="1"/>
    </xf>
    <xf numFmtId="2" fontId="17" fillId="0" borderId="6" xfId="0" applyNumberFormat="1" applyFont="1" applyBorder="1" applyAlignment="1">
      <alignment horizontal="center" vertical="center"/>
    </xf>
    <xf numFmtId="1" fontId="17" fillId="0" borderId="6" xfId="0" applyNumberFormat="1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/>
    </xf>
    <xf numFmtId="0" fontId="3" fillId="2" borderId="6" xfId="0" applyFont="1" applyFill="1" applyBorder="1" applyAlignment="1"/>
    <xf numFmtId="0" fontId="6" fillId="3" borderId="6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1" fontId="9" fillId="0" borderId="3" xfId="0" applyNumberFormat="1" applyFont="1" applyBorder="1" applyAlignment="1">
      <alignment horizontal="center"/>
    </xf>
    <xf numFmtId="1" fontId="9" fillId="0" borderId="8" xfId="0" applyNumberFormat="1" applyFont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/>
    </xf>
    <xf numFmtId="0" fontId="10" fillId="0" borderId="18" xfId="0" applyFont="1" applyFill="1" applyBorder="1" applyAlignment="1">
      <alignment horizontal="center" vertical="center"/>
    </xf>
    <xf numFmtId="0" fontId="10" fillId="0" borderId="18" xfId="0" applyFont="1" applyFill="1" applyBorder="1" applyAlignment="1"/>
    <xf numFmtId="1" fontId="4" fillId="0" borderId="18" xfId="0" applyNumberFormat="1" applyFont="1" applyFill="1" applyBorder="1" applyAlignment="1">
      <alignment horizont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/>
    </xf>
    <xf numFmtId="0" fontId="0" fillId="6" borderId="18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1" fontId="4" fillId="0" borderId="0" xfId="0" applyNumberFormat="1" applyFont="1" applyFill="1" applyBorder="1" applyAlignment="1">
      <alignment horizontal="center" wrapText="1"/>
    </xf>
    <xf numFmtId="0" fontId="8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164" fontId="11" fillId="0" borderId="22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1" fontId="13" fillId="0" borderId="3" xfId="0" applyNumberFormat="1" applyFont="1" applyBorder="1" applyAlignment="1">
      <alignment horizontal="center"/>
    </xf>
    <xf numFmtId="1" fontId="13" fillId="0" borderId="8" xfId="0" applyNumberFormat="1" applyFont="1" applyBorder="1" applyAlignment="1">
      <alignment horizontal="center"/>
    </xf>
    <xf numFmtId="0" fontId="7" fillId="4" borderId="18" xfId="0" applyFont="1" applyFill="1" applyBorder="1" applyAlignment="1">
      <alignment horizontal="center" vertical="center" wrapText="1"/>
    </xf>
    <xf numFmtId="0" fontId="20" fillId="6" borderId="18" xfId="0" applyFont="1" applyFill="1" applyBorder="1" applyAlignment="1">
      <alignment horizontal="center"/>
    </xf>
    <xf numFmtId="1" fontId="8" fillId="6" borderId="6" xfId="0" applyNumberFormat="1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/>
    </xf>
    <xf numFmtId="0" fontId="21" fillId="5" borderId="18" xfId="0" applyFont="1" applyFill="1" applyBorder="1" applyAlignment="1">
      <alignment horizontal="center"/>
    </xf>
    <xf numFmtId="0" fontId="8" fillId="5" borderId="19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 vertical="center" wrapText="1"/>
    </xf>
    <xf numFmtId="0" fontId="0" fillId="6" borderId="19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/>
    </xf>
    <xf numFmtId="1" fontId="9" fillId="0" borderId="15" xfId="0" applyNumberFormat="1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164" fontId="11" fillId="0" borderId="18" xfId="0" applyNumberFormat="1" applyFont="1" applyBorder="1" applyAlignment="1">
      <alignment horizontal="center" vertical="center"/>
    </xf>
    <xf numFmtId="0" fontId="23" fillId="2" borderId="6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 vertical="top" wrapText="1"/>
    </xf>
    <xf numFmtId="0" fontId="23" fillId="2" borderId="6" xfId="0" applyFont="1" applyFill="1" applyBorder="1" applyAlignment="1">
      <alignment horizontal="center" vertical="center"/>
    </xf>
    <xf numFmtId="0" fontId="23" fillId="6" borderId="28" xfId="0" applyFont="1" applyFill="1" applyBorder="1" applyAlignment="1">
      <alignment horizontal="center" wrapText="1"/>
    </xf>
    <xf numFmtId="0" fontId="23" fillId="6" borderId="29" xfId="0" applyFont="1" applyFill="1" applyBorder="1" applyAlignment="1">
      <alignment horizontal="center" wrapText="1"/>
    </xf>
    <xf numFmtId="0" fontId="23" fillId="6" borderId="7" xfId="0" applyFont="1" applyFill="1" applyBorder="1" applyAlignment="1">
      <alignment horizontal="center" wrapText="1"/>
    </xf>
    <xf numFmtId="0" fontId="23" fillId="6" borderId="8" xfId="0" applyFont="1" applyFill="1" applyBorder="1" applyAlignment="1">
      <alignment horizontal="center" wrapText="1"/>
    </xf>
    <xf numFmtId="0" fontId="7" fillId="0" borderId="30" xfId="0" applyFont="1" applyBorder="1" applyAlignment="1">
      <alignment horizontal="center" vertical="center" wrapText="1"/>
    </xf>
    <xf numFmtId="1" fontId="19" fillId="7" borderId="30" xfId="0" applyNumberFormat="1" applyFont="1" applyFill="1" applyBorder="1" applyAlignment="1">
      <alignment horizontal="center" wrapText="1"/>
    </xf>
    <xf numFmtId="0" fontId="24" fillId="0" borderId="0" xfId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/>
    <xf numFmtId="0" fontId="4" fillId="3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center"/>
    </xf>
    <xf numFmtId="0" fontId="22" fillId="8" borderId="24" xfId="0" applyFont="1" applyFill="1" applyBorder="1" applyAlignment="1">
      <alignment vertical="center" wrapText="1"/>
    </xf>
    <xf numFmtId="0" fontId="22" fillId="8" borderId="27" xfId="0" applyFont="1" applyFill="1" applyBorder="1" applyAlignment="1">
      <alignment vertical="center" wrapText="1"/>
    </xf>
    <xf numFmtId="0" fontId="22" fillId="8" borderId="25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13" xfId="0" applyFont="1" applyBorder="1"/>
    <xf numFmtId="0" fontId="2" fillId="0" borderId="7" xfId="0" applyFont="1" applyBorder="1"/>
    <xf numFmtId="0" fontId="7" fillId="0" borderId="10" xfId="0" applyFont="1" applyBorder="1" applyAlignment="1">
      <alignment horizontal="center" vertical="center" wrapText="1"/>
    </xf>
    <xf numFmtId="0" fontId="2" fillId="0" borderId="11" xfId="0" applyFont="1" applyBorder="1"/>
    <xf numFmtId="0" fontId="2" fillId="0" borderId="12" xfId="0" applyFont="1" applyBorder="1"/>
    <xf numFmtId="0" fontId="4" fillId="0" borderId="18" xfId="0" applyFont="1" applyBorder="1" applyAlignment="1">
      <alignment horizontal="center" vertical="center"/>
    </xf>
    <xf numFmtId="0" fontId="2" fillId="0" borderId="18" xfId="0" applyFont="1" applyBorder="1"/>
    <xf numFmtId="0" fontId="4" fillId="0" borderId="18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7" fillId="3" borderId="9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2" fillId="0" borderId="17" xfId="0" applyFont="1" applyBorder="1"/>
    <xf numFmtId="0" fontId="2" fillId="0" borderId="8" xfId="0" applyFont="1" applyBorder="1"/>
    <xf numFmtId="0" fontId="1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16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4" xfId="0" applyFont="1" applyBorder="1"/>
    <xf numFmtId="0" fontId="17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8" fillId="0" borderId="1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 wrapText="1"/>
    </xf>
    <xf numFmtId="2" fontId="17" fillId="0" borderId="1" xfId="0" applyNumberFormat="1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47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CCFF"/>
          <bgColor rgb="FF00CCFF"/>
        </patternFill>
      </fill>
    </dxf>
    <dxf>
      <fill>
        <patternFill patternType="solid">
          <fgColor rgb="FF00CCFF"/>
          <bgColor rgb="FF00CC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0"/>
  <sheetViews>
    <sheetView topLeftCell="A8" workbookViewId="0">
      <selection activeCell="A13" sqref="A13:C13"/>
    </sheetView>
  </sheetViews>
  <sheetFormatPr defaultColWidth="14.42578125" defaultRowHeight="15" customHeight="1"/>
  <cols>
    <col min="1" max="29" width="8" customWidth="1"/>
  </cols>
  <sheetData>
    <row r="1" spans="1:29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7"/>
    </row>
    <row r="2" spans="1:29" ht="18.75" customHeight="1">
      <c r="A2" s="135" t="s">
        <v>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7"/>
    </row>
    <row r="3" spans="1:29" ht="36" customHeight="1">
      <c r="A3" s="138" t="s">
        <v>2</v>
      </c>
      <c r="B3" s="136"/>
      <c r="C3" s="136"/>
      <c r="D3" s="137"/>
      <c r="E3" s="138" t="s">
        <v>261</v>
      </c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37.5" customHeight="1">
      <c r="A4" s="139" t="s">
        <v>270</v>
      </c>
      <c r="B4" s="136"/>
      <c r="C4" s="136"/>
      <c r="D4" s="136"/>
      <c r="E4" s="137"/>
      <c r="F4" s="139" t="s">
        <v>161</v>
      </c>
      <c r="G4" s="136"/>
      <c r="H4" s="136"/>
      <c r="I4" s="136"/>
      <c r="J4" s="137"/>
      <c r="K4" s="138" t="s">
        <v>269</v>
      </c>
      <c r="L4" s="140"/>
      <c r="M4" s="140"/>
      <c r="N4" s="140"/>
      <c r="O4" s="140"/>
      <c r="P4" s="140"/>
      <c r="Q4" s="141"/>
    </row>
    <row r="5" spans="1:29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7" spans="1:29">
      <c r="A7" s="145" t="s">
        <v>3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7"/>
    </row>
    <row r="8" spans="1:29" ht="15.75" thickBot="1">
      <c r="A8" s="145" t="s">
        <v>4</v>
      </c>
      <c r="B8" s="136"/>
      <c r="C8" s="137"/>
      <c r="D8" s="145" t="s">
        <v>5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7"/>
    </row>
    <row r="9" spans="1:29" ht="30" customHeight="1" thickBot="1">
      <c r="A9" s="146" t="s">
        <v>6</v>
      </c>
      <c r="B9" s="136"/>
      <c r="C9" s="137"/>
      <c r="D9" s="147" t="s">
        <v>263</v>
      </c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9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ht="30" customHeight="1" thickBot="1">
      <c r="A10" s="146" t="s">
        <v>7</v>
      </c>
      <c r="B10" s="136"/>
      <c r="C10" s="137"/>
      <c r="D10" s="147" t="s">
        <v>265</v>
      </c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9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ht="30" customHeight="1" thickBot="1">
      <c r="A11" s="150" t="s">
        <v>8</v>
      </c>
      <c r="B11" s="136"/>
      <c r="C11" s="137"/>
      <c r="D11" s="147" t="s">
        <v>266</v>
      </c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9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ht="30" customHeight="1" thickBot="1">
      <c r="A12" s="146" t="s">
        <v>9</v>
      </c>
      <c r="B12" s="136"/>
      <c r="C12" s="137"/>
      <c r="D12" s="147" t="s">
        <v>267</v>
      </c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9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ht="30" customHeight="1" thickBot="1">
      <c r="A13" s="146" t="s">
        <v>10</v>
      </c>
      <c r="B13" s="136"/>
      <c r="C13" s="137"/>
      <c r="D13" s="147" t="s">
        <v>268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9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6" spans="1:29">
      <c r="A16" s="142" t="s">
        <v>11</v>
      </c>
      <c r="B16" s="136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7"/>
    </row>
    <row r="17" spans="1:18" ht="15.75" thickBot="1">
      <c r="A17" s="5" t="s">
        <v>12</v>
      </c>
      <c r="B17" s="5" t="s">
        <v>13</v>
      </c>
      <c r="C17" s="6" t="s">
        <v>14</v>
      </c>
      <c r="D17" s="5" t="s">
        <v>15</v>
      </c>
      <c r="E17" s="5" t="s">
        <v>16</v>
      </c>
      <c r="F17" s="5" t="s">
        <v>17</v>
      </c>
      <c r="G17" s="5" t="s">
        <v>18</v>
      </c>
      <c r="H17" s="5" t="s">
        <v>19</v>
      </c>
      <c r="I17" s="5" t="s">
        <v>20</v>
      </c>
      <c r="J17" s="5" t="s">
        <v>21</v>
      </c>
      <c r="K17" s="5" t="s">
        <v>22</v>
      </c>
      <c r="L17" s="5" t="s">
        <v>23</v>
      </c>
      <c r="M17" s="5" t="s">
        <v>24</v>
      </c>
      <c r="N17" s="5" t="s">
        <v>25</v>
      </c>
      <c r="O17" s="5" t="s">
        <v>26</v>
      </c>
      <c r="P17" s="5" t="s">
        <v>27</v>
      </c>
      <c r="Q17" s="5" t="s">
        <v>28</v>
      </c>
      <c r="R17" s="5" t="s">
        <v>29</v>
      </c>
    </row>
    <row r="18" spans="1:18" ht="15.75" customHeight="1">
      <c r="A18" s="7">
        <v>1</v>
      </c>
      <c r="B18" s="8" t="s">
        <v>6</v>
      </c>
      <c r="C18" s="125" t="s">
        <v>30</v>
      </c>
      <c r="D18" s="128">
        <v>2</v>
      </c>
      <c r="E18" s="129">
        <v>2</v>
      </c>
      <c r="F18" s="129">
        <v>2</v>
      </c>
      <c r="G18" s="129">
        <v>2</v>
      </c>
      <c r="H18" s="129">
        <v>2</v>
      </c>
      <c r="I18" s="129" t="s">
        <v>260</v>
      </c>
      <c r="J18" s="129" t="s">
        <v>260</v>
      </c>
      <c r="K18" s="129">
        <v>1</v>
      </c>
      <c r="L18" s="129">
        <v>2</v>
      </c>
      <c r="M18" s="129">
        <v>2</v>
      </c>
      <c r="N18" s="129">
        <v>2</v>
      </c>
      <c r="O18" s="129" t="s">
        <v>260</v>
      </c>
      <c r="P18" s="126">
        <v>2</v>
      </c>
      <c r="Q18" s="126">
        <v>2</v>
      </c>
      <c r="R18" s="127">
        <v>2</v>
      </c>
    </row>
    <row r="19" spans="1:18" ht="15.75" customHeight="1">
      <c r="A19" s="7">
        <v>2</v>
      </c>
      <c r="B19" s="8" t="s">
        <v>7</v>
      </c>
      <c r="C19" s="125" t="s">
        <v>30</v>
      </c>
      <c r="D19" s="130">
        <v>2</v>
      </c>
      <c r="E19" s="131">
        <v>3</v>
      </c>
      <c r="F19" s="131">
        <v>2</v>
      </c>
      <c r="G19" s="131">
        <v>2</v>
      </c>
      <c r="H19" s="131">
        <v>2</v>
      </c>
      <c r="I19" s="131" t="s">
        <v>260</v>
      </c>
      <c r="J19" s="131" t="s">
        <v>260</v>
      </c>
      <c r="K19" s="131" t="s">
        <v>260</v>
      </c>
      <c r="L19" s="131">
        <v>2</v>
      </c>
      <c r="M19" s="131">
        <v>2</v>
      </c>
      <c r="N19" s="131">
        <v>2</v>
      </c>
      <c r="O19" s="131" t="s">
        <v>260</v>
      </c>
      <c r="P19" s="126">
        <v>2</v>
      </c>
      <c r="Q19" s="126">
        <v>2</v>
      </c>
      <c r="R19" s="127">
        <v>2</v>
      </c>
    </row>
    <row r="20" spans="1:18" ht="15.75" customHeight="1">
      <c r="A20" s="7">
        <v>3</v>
      </c>
      <c r="B20" s="8" t="s">
        <v>8</v>
      </c>
      <c r="C20" s="125" t="s">
        <v>30</v>
      </c>
      <c r="D20" s="130">
        <v>2</v>
      </c>
      <c r="E20" s="131">
        <v>2</v>
      </c>
      <c r="F20" s="131">
        <v>3</v>
      </c>
      <c r="G20" s="131">
        <v>2</v>
      </c>
      <c r="H20" s="131">
        <v>2</v>
      </c>
      <c r="I20" s="131" t="s">
        <v>260</v>
      </c>
      <c r="J20" s="131" t="s">
        <v>260</v>
      </c>
      <c r="K20" s="131">
        <v>2</v>
      </c>
      <c r="L20" s="131">
        <v>2</v>
      </c>
      <c r="M20" s="131">
        <v>2</v>
      </c>
      <c r="N20" s="131" t="s">
        <v>260</v>
      </c>
      <c r="O20" s="131" t="s">
        <v>260</v>
      </c>
      <c r="P20" s="126">
        <v>2</v>
      </c>
      <c r="Q20" s="126">
        <v>2</v>
      </c>
      <c r="R20" s="127">
        <v>2</v>
      </c>
    </row>
    <row r="21" spans="1:18" ht="15.75" customHeight="1">
      <c r="A21" s="7">
        <v>4</v>
      </c>
      <c r="B21" s="8" t="s">
        <v>9</v>
      </c>
      <c r="C21" s="125" t="s">
        <v>30</v>
      </c>
      <c r="D21" s="130">
        <v>2</v>
      </c>
      <c r="E21" s="131">
        <v>2</v>
      </c>
      <c r="F21" s="131">
        <v>2</v>
      </c>
      <c r="G21" s="131">
        <v>2</v>
      </c>
      <c r="H21" s="131">
        <v>2</v>
      </c>
      <c r="I21" s="131" t="s">
        <v>260</v>
      </c>
      <c r="J21" s="131">
        <v>2</v>
      </c>
      <c r="K21" s="131">
        <v>2</v>
      </c>
      <c r="L21" s="131">
        <v>2</v>
      </c>
      <c r="M21" s="131">
        <v>2</v>
      </c>
      <c r="N21" s="131">
        <v>2</v>
      </c>
      <c r="O21" s="131" t="s">
        <v>260</v>
      </c>
      <c r="P21" s="126">
        <v>2</v>
      </c>
      <c r="Q21" s="126">
        <v>2</v>
      </c>
      <c r="R21" s="127">
        <v>2</v>
      </c>
    </row>
    <row r="22" spans="1:18" ht="15.75" customHeight="1">
      <c r="A22" s="7">
        <v>5</v>
      </c>
      <c r="B22" s="8" t="s">
        <v>10</v>
      </c>
      <c r="C22" s="125" t="s">
        <v>30</v>
      </c>
      <c r="D22" s="130">
        <v>3</v>
      </c>
      <c r="E22" s="131">
        <v>2</v>
      </c>
      <c r="F22" s="131">
        <v>2</v>
      </c>
      <c r="G22" s="131">
        <v>2</v>
      </c>
      <c r="H22" s="131">
        <v>2</v>
      </c>
      <c r="I22" s="131">
        <v>2</v>
      </c>
      <c r="J22" s="131" t="s">
        <v>260</v>
      </c>
      <c r="K22" s="131" t="s">
        <v>260</v>
      </c>
      <c r="L22" s="131">
        <v>2</v>
      </c>
      <c r="M22" s="131">
        <v>2</v>
      </c>
      <c r="N22" s="131">
        <v>1</v>
      </c>
      <c r="O22" s="131" t="s">
        <v>260</v>
      </c>
      <c r="P22" s="126">
        <v>2</v>
      </c>
      <c r="Q22" s="126">
        <v>2</v>
      </c>
      <c r="R22" s="127">
        <v>2</v>
      </c>
    </row>
    <row r="23" spans="1:18" ht="15.75" customHeight="1">
      <c r="A23" s="143" t="s">
        <v>31</v>
      </c>
      <c r="B23" s="144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</row>
    <row r="24" spans="1:18" ht="15.75" customHeight="1"/>
    <row r="25" spans="1:18" ht="15.75" customHeight="1"/>
    <row r="26" spans="1:18" ht="15.75" customHeight="1"/>
    <row r="27" spans="1:18" ht="15.75" customHeight="1"/>
    <row r="28" spans="1:18" ht="15.75" customHeight="1"/>
    <row r="29" spans="1:18" ht="15.75" customHeight="1"/>
    <row r="30" spans="1:18" ht="15.75" customHeight="1"/>
    <row r="31" spans="1:18" ht="15.75" customHeight="1"/>
    <row r="32" spans="1:1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A16:R16"/>
    <mergeCell ref="A23:Q23"/>
    <mergeCell ref="A7:Q7"/>
    <mergeCell ref="A8:C8"/>
    <mergeCell ref="D8:Q8"/>
    <mergeCell ref="A9:C9"/>
    <mergeCell ref="D9:Q9"/>
    <mergeCell ref="A10:C10"/>
    <mergeCell ref="D10:Q10"/>
    <mergeCell ref="A11:C11"/>
    <mergeCell ref="D11:Q11"/>
    <mergeCell ref="A12:C12"/>
    <mergeCell ref="D12:Q12"/>
    <mergeCell ref="A13:C13"/>
    <mergeCell ref="D13:Q13"/>
    <mergeCell ref="A1:Q1"/>
    <mergeCell ref="A2:Q2"/>
    <mergeCell ref="A3:D3"/>
    <mergeCell ref="E3:Q3"/>
    <mergeCell ref="A4:E4"/>
    <mergeCell ref="F4:J4"/>
    <mergeCell ref="K4:Q4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0"/>
  <sheetViews>
    <sheetView topLeftCell="A100" workbookViewId="0">
      <selection activeCell="M13" sqref="M13"/>
    </sheetView>
  </sheetViews>
  <sheetFormatPr defaultColWidth="14.42578125" defaultRowHeight="15" customHeight="1"/>
  <cols>
    <col min="1" max="2" width="5.7109375" customWidth="1"/>
    <col min="3" max="3" width="17.7109375" customWidth="1"/>
    <col min="4" max="4" width="34.5703125" customWidth="1"/>
    <col min="5" max="5" width="8.5703125" customWidth="1"/>
    <col min="6" max="6" width="8.28515625" customWidth="1"/>
    <col min="7" max="7" width="17.140625" customWidth="1"/>
    <col min="8" max="10" width="6.42578125" customWidth="1"/>
    <col min="11" max="11" width="20.85546875" customWidth="1"/>
    <col min="12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7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>
      <c r="A2" s="135" t="s">
        <v>32</v>
      </c>
      <c r="B2" s="136"/>
      <c r="C2" s="136"/>
      <c r="D2" s="136"/>
      <c r="E2" s="136"/>
      <c r="F2" s="136"/>
      <c r="G2" s="136"/>
      <c r="H2" s="136"/>
      <c r="I2" s="136"/>
      <c r="J2" s="136"/>
      <c r="K2" s="137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153" t="str">
        <f>'DATA INPUT SHEET'!A3:D3</f>
        <v>Semester: _____llnd_</v>
      </c>
      <c r="B3" s="136"/>
      <c r="C3" s="136"/>
      <c r="D3" s="137"/>
      <c r="E3" s="153" t="str">
        <f>'DATA INPUT SHEET'!E3:Q3</f>
        <v>Name of the Faculty:_____Mr. Subodh Kumar_________________</v>
      </c>
      <c r="F3" s="136"/>
      <c r="G3" s="136"/>
      <c r="H3" s="136"/>
      <c r="I3" s="136"/>
      <c r="J3" s="137"/>
      <c r="K3" s="10" t="str">
        <f>'DATA INPUT SHEET'!A4</f>
        <v>Subject Code: ______KCA205______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" customHeight="1">
      <c r="A4" s="154" t="str">
        <f>'DATA INPUT SHEET'!A9:C9</f>
        <v>CO1</v>
      </c>
      <c r="B4" s="136"/>
      <c r="C4" s="137"/>
      <c r="D4" s="152" t="str">
        <f>'DATA INPUT SHEET'!D9:Q9</f>
        <v>Explain the concept of data structure, abstract data types, algorithms,
analysis of algorithms and basic data organization schemes such as arrays
and linked lists.</v>
      </c>
      <c r="E4" s="136"/>
      <c r="F4" s="136"/>
      <c r="G4" s="136"/>
      <c r="H4" s="136"/>
      <c r="I4" s="136"/>
      <c r="J4" s="136"/>
      <c r="K4" s="137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0" customHeight="1">
      <c r="A5" s="154" t="str">
        <f>'DATA INPUT SHEET'!A10:C10</f>
        <v>CO2</v>
      </c>
      <c r="B5" s="136"/>
      <c r="C5" s="137"/>
      <c r="D5" s="151" t="str">
        <f>'DATA INPUT SHEET'!D10:Q10</f>
        <v>Describe the applications of stacks and queues and implement various
operations on them using arrays and linked lists.</v>
      </c>
      <c r="E5" s="136"/>
      <c r="F5" s="136"/>
      <c r="G5" s="136"/>
      <c r="H5" s="136"/>
      <c r="I5" s="136"/>
      <c r="J5" s="136"/>
      <c r="K5" s="13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154" t="str">
        <f>'DATA INPUT SHEET'!A11:C11</f>
        <v>CO3</v>
      </c>
      <c r="B6" s="136"/>
      <c r="C6" s="137"/>
      <c r="D6" s="151" t="str">
        <f>'DATA INPUT SHEET'!D11:Q11</f>
        <v>Describe the properties of graphs and trees and implement various
operations such as searching and traversal on them.</v>
      </c>
      <c r="E6" s="136"/>
      <c r="F6" s="136"/>
      <c r="G6" s="136"/>
      <c r="H6" s="136"/>
      <c r="I6" s="136"/>
      <c r="J6" s="136"/>
      <c r="K6" s="137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>
      <c r="A7" s="154" t="str">
        <f>'DATA INPUT SHEET'!A12:C12</f>
        <v>CO4</v>
      </c>
      <c r="B7" s="136"/>
      <c r="C7" s="137"/>
      <c r="D7" s="152" t="str">
        <f>'DATA INPUT SHEET'!D12:Q12</f>
        <v>Compare incremental and divide-and-conquer approaches of designing
algorithms for problems such as sorting and searching.</v>
      </c>
      <c r="E7" s="136"/>
      <c r="F7" s="136"/>
      <c r="G7" s="136"/>
      <c r="H7" s="136"/>
      <c r="I7" s="136"/>
      <c r="J7" s="136"/>
      <c r="K7" s="137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>
      <c r="A8" s="154" t="str">
        <f>'DATA INPUT SHEET'!A13:C13</f>
        <v>CO5</v>
      </c>
      <c r="B8" s="136"/>
      <c r="C8" s="137"/>
      <c r="D8" s="152" t="str">
        <f>'DATA INPUT SHEET'!D13:Q13</f>
        <v>Apply and analyze various design approaches such as Divide-and-Conquer,
greedy and dynamic for problem solving .</v>
      </c>
      <c r="E8" s="136"/>
      <c r="F8" s="136"/>
      <c r="G8" s="136"/>
      <c r="H8" s="136"/>
      <c r="I8" s="136"/>
      <c r="J8" s="136"/>
      <c r="K8" s="137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>
      <c r="A9" s="155" t="s">
        <v>33</v>
      </c>
      <c r="B9" s="155" t="s">
        <v>34</v>
      </c>
      <c r="C9" s="155" t="s">
        <v>35</v>
      </c>
      <c r="D9" s="155" t="s">
        <v>36</v>
      </c>
      <c r="E9" s="155" t="s">
        <v>37</v>
      </c>
      <c r="F9" s="12" t="s">
        <v>38</v>
      </c>
      <c r="G9" s="155" t="s">
        <v>39</v>
      </c>
      <c r="H9" s="164" t="s">
        <v>40</v>
      </c>
      <c r="I9" s="159"/>
      <c r="J9" s="159"/>
      <c r="K9" s="160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>
      <c r="A10" s="156"/>
      <c r="B10" s="156"/>
      <c r="C10" s="156"/>
      <c r="D10" s="156"/>
      <c r="E10" s="156"/>
      <c r="F10" s="13" t="s">
        <v>41</v>
      </c>
      <c r="G10" s="156"/>
      <c r="H10" s="165"/>
      <c r="I10" s="144"/>
      <c r="J10" s="144"/>
      <c r="K10" s="166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>
      <c r="A11" s="156"/>
      <c r="B11" s="156"/>
      <c r="C11" s="156"/>
      <c r="D11" s="156"/>
      <c r="E11" s="156"/>
      <c r="F11" s="167" t="s">
        <v>42</v>
      </c>
      <c r="G11" s="156"/>
      <c r="H11" s="168" t="str">
        <f>IF(H13=0,"NOT APPLICABLE","APPLICABLE")</f>
        <v>APPLICABLE</v>
      </c>
      <c r="I11" s="169"/>
      <c r="J11" s="169"/>
      <c r="K11" s="170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>
      <c r="A12" s="157"/>
      <c r="B12" s="157"/>
      <c r="C12" s="157"/>
      <c r="D12" s="157"/>
      <c r="E12" s="157"/>
      <c r="F12" s="157"/>
      <c r="G12" s="156"/>
      <c r="H12" s="14" t="s">
        <v>41</v>
      </c>
      <c r="I12" s="14" t="s">
        <v>43</v>
      </c>
      <c r="J12" s="14" t="s">
        <v>44</v>
      </c>
      <c r="K12" s="14" t="s">
        <v>45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8.25" customHeight="1">
      <c r="A13" s="158" t="s">
        <v>46</v>
      </c>
      <c r="B13" s="159"/>
      <c r="C13" s="159"/>
      <c r="D13" s="160"/>
      <c r="E13" s="11">
        <f>COUNT(A14:A114)</f>
        <v>101</v>
      </c>
      <c r="F13" s="82">
        <v>50</v>
      </c>
      <c r="G13" s="16">
        <f>SUM(F13)</f>
        <v>50</v>
      </c>
      <c r="H13" s="15">
        <f>SUMIF($F$10,$H$12,$F$13)</f>
        <v>50</v>
      </c>
      <c r="I13" s="15" t="s">
        <v>47</v>
      </c>
      <c r="J13" s="15" t="s">
        <v>48</v>
      </c>
      <c r="K13" s="15" t="s">
        <v>49</v>
      </c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>
      <c r="A14" s="88">
        <v>1</v>
      </c>
      <c r="B14" s="89" t="s">
        <v>30</v>
      </c>
      <c r="C14" s="110" t="str">
        <f ca="1">Internal!C14</f>
        <v>2301650140002</v>
      </c>
      <c r="D14" s="90" t="s">
        <v>163</v>
      </c>
      <c r="E14" s="91" t="s">
        <v>162</v>
      </c>
      <c r="F14" s="134">
        <v>28</v>
      </c>
      <c r="G14" s="80">
        <f t="shared" ref="G14:G92" si="0">IF(E14="A","A",IF(COUNTBLANK(F14)=COUNT($F$13),"ERROR",SUM(F14)))</f>
        <v>28</v>
      </c>
      <c r="H14" s="18">
        <f t="shared" ref="H14:H92" si="1">IF(E14="P",IF(ISNUMBER(MATCH($H$12,$F$10,0)),(SUMIF($F$10,$H$12,F14)),"NA"),"A")</f>
        <v>28</v>
      </c>
      <c r="I14" s="18">
        <f t="shared" ref="I14:I92" si="2">IF(H14="A","A",IF(COUNTBLANK(F14)=COUNT($F$13),0,IF(H14="NA",0,IF(H14&lt;($H$13*40)/100,1,0))))</f>
        <v>0</v>
      </c>
      <c r="J14" s="18">
        <f t="shared" ref="J14:J92" si="3">IF(H14="A","A",IF(H14="NA",0,IF(AND(H14&gt;=($H$13*40)/100,H14&lt;($H$13*60)/100),1,0)))</f>
        <v>1</v>
      </c>
      <c r="K14" s="18">
        <f t="shared" ref="K14:K92" si="4">IF(H14="A","A",IF(H14="NA",0,IF(H14&gt;=($H$13*60)/100,1,0)))</f>
        <v>0</v>
      </c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>
      <c r="A15" s="88">
        <v>2</v>
      </c>
      <c r="B15" s="89" t="s">
        <v>30</v>
      </c>
      <c r="C15" s="110" t="str">
        <f ca="1">Internal!C15</f>
        <v>2301650140003</v>
      </c>
      <c r="D15" s="90" t="s">
        <v>50</v>
      </c>
      <c r="E15" s="91" t="s">
        <v>162</v>
      </c>
      <c r="F15" s="134">
        <v>38</v>
      </c>
      <c r="G15" s="81">
        <f t="shared" si="0"/>
        <v>38</v>
      </c>
      <c r="H15" s="19">
        <f t="shared" si="1"/>
        <v>38</v>
      </c>
      <c r="I15" s="19">
        <f t="shared" si="2"/>
        <v>0</v>
      </c>
      <c r="J15" s="19">
        <f t="shared" si="3"/>
        <v>0</v>
      </c>
      <c r="K15" s="19">
        <f t="shared" si="4"/>
        <v>1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>
      <c r="A16" s="88">
        <v>3</v>
      </c>
      <c r="B16" s="89" t="s">
        <v>30</v>
      </c>
      <c r="C16" s="110" t="str">
        <f ca="1">Internal!C16</f>
        <v>2301650140004</v>
      </c>
      <c r="D16" s="90" t="s">
        <v>164</v>
      </c>
      <c r="E16" s="91" t="s">
        <v>162</v>
      </c>
      <c r="F16" s="134">
        <v>43</v>
      </c>
      <c r="G16" s="81">
        <f t="shared" si="0"/>
        <v>43</v>
      </c>
      <c r="H16" s="19">
        <f t="shared" si="1"/>
        <v>43</v>
      </c>
      <c r="I16" s="19">
        <f t="shared" si="2"/>
        <v>0</v>
      </c>
      <c r="J16" s="19">
        <f t="shared" si="3"/>
        <v>0</v>
      </c>
      <c r="K16" s="19">
        <f t="shared" si="4"/>
        <v>1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>
      <c r="A17" s="88">
        <v>4</v>
      </c>
      <c r="B17" s="89" t="s">
        <v>30</v>
      </c>
      <c r="C17" s="110" t="str">
        <f ca="1">Internal!C17</f>
        <v>2301650140005</v>
      </c>
      <c r="D17" s="90" t="s">
        <v>165</v>
      </c>
      <c r="E17" s="91" t="s">
        <v>162</v>
      </c>
      <c r="F17" s="134">
        <v>50</v>
      </c>
      <c r="G17" s="81">
        <f t="shared" si="0"/>
        <v>50</v>
      </c>
      <c r="H17" s="19">
        <f t="shared" si="1"/>
        <v>50</v>
      </c>
      <c r="I17" s="19">
        <f t="shared" si="2"/>
        <v>0</v>
      </c>
      <c r="J17" s="19">
        <f t="shared" si="3"/>
        <v>0</v>
      </c>
      <c r="K17" s="19">
        <f t="shared" si="4"/>
        <v>1</v>
      </c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>
      <c r="A18" s="88">
        <v>5</v>
      </c>
      <c r="B18" s="89" t="s">
        <v>30</v>
      </c>
      <c r="C18" s="110" t="str">
        <f ca="1">Internal!C18</f>
        <v>2301650140006</v>
      </c>
      <c r="D18" s="90" t="s">
        <v>166</v>
      </c>
      <c r="E18" s="91" t="s">
        <v>162</v>
      </c>
      <c r="F18" s="134">
        <v>43</v>
      </c>
      <c r="G18" s="81">
        <f t="shared" si="0"/>
        <v>43</v>
      </c>
      <c r="H18" s="19">
        <f t="shared" si="1"/>
        <v>43</v>
      </c>
      <c r="I18" s="19">
        <f t="shared" si="2"/>
        <v>0</v>
      </c>
      <c r="J18" s="19">
        <f t="shared" si="3"/>
        <v>0</v>
      </c>
      <c r="K18" s="19">
        <f t="shared" si="4"/>
        <v>1</v>
      </c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>
      <c r="A19" s="88">
        <v>6</v>
      </c>
      <c r="B19" s="89" t="s">
        <v>30</v>
      </c>
      <c r="C19" s="110" t="str">
        <f ca="1">Internal!C19</f>
        <v>2301650140008</v>
      </c>
      <c r="D19" s="90" t="s">
        <v>167</v>
      </c>
      <c r="E19" s="91" t="s">
        <v>162</v>
      </c>
      <c r="F19" s="134">
        <v>33</v>
      </c>
      <c r="G19" s="81">
        <f t="shared" si="0"/>
        <v>33</v>
      </c>
      <c r="H19" s="19">
        <f t="shared" si="1"/>
        <v>33</v>
      </c>
      <c r="I19" s="19">
        <f t="shared" si="2"/>
        <v>0</v>
      </c>
      <c r="J19" s="19">
        <f t="shared" si="3"/>
        <v>0</v>
      </c>
      <c r="K19" s="19">
        <f t="shared" si="4"/>
        <v>1</v>
      </c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>
      <c r="A20" s="88">
        <v>7</v>
      </c>
      <c r="B20" s="89" t="s">
        <v>30</v>
      </c>
      <c r="C20" s="110" t="str">
        <f ca="1">Internal!C20</f>
        <v>2301650140009</v>
      </c>
      <c r="D20" s="90" t="s">
        <v>168</v>
      </c>
      <c r="E20" s="91" t="s">
        <v>162</v>
      </c>
      <c r="F20" s="134">
        <v>38</v>
      </c>
      <c r="G20" s="81">
        <f t="shared" si="0"/>
        <v>38</v>
      </c>
      <c r="H20" s="19">
        <f t="shared" si="1"/>
        <v>38</v>
      </c>
      <c r="I20" s="19">
        <f t="shared" si="2"/>
        <v>0</v>
      </c>
      <c r="J20" s="19">
        <f t="shared" si="3"/>
        <v>0</v>
      </c>
      <c r="K20" s="19">
        <f t="shared" si="4"/>
        <v>1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>
      <c r="A21" s="88">
        <v>8</v>
      </c>
      <c r="B21" s="89" t="s">
        <v>30</v>
      </c>
      <c r="C21" s="110" t="str">
        <f ca="1">Internal!C21</f>
        <v>2301650140010</v>
      </c>
      <c r="D21" s="90" t="s">
        <v>169</v>
      </c>
      <c r="E21" s="91" t="s">
        <v>162</v>
      </c>
      <c r="F21" s="134">
        <v>44</v>
      </c>
      <c r="G21" s="81">
        <f t="shared" si="0"/>
        <v>44</v>
      </c>
      <c r="H21" s="19">
        <f t="shared" si="1"/>
        <v>44</v>
      </c>
      <c r="I21" s="19">
        <f t="shared" si="2"/>
        <v>0</v>
      </c>
      <c r="J21" s="19">
        <f t="shared" si="3"/>
        <v>0</v>
      </c>
      <c r="K21" s="19">
        <f t="shared" si="4"/>
        <v>1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88">
        <v>9</v>
      </c>
      <c r="B22" s="89" t="s">
        <v>30</v>
      </c>
      <c r="C22" s="110" t="str">
        <f ca="1">Internal!C22</f>
        <v>2301650140011</v>
      </c>
      <c r="D22" s="90" t="s">
        <v>170</v>
      </c>
      <c r="E22" s="91" t="s">
        <v>162</v>
      </c>
      <c r="F22" s="134">
        <v>44</v>
      </c>
      <c r="G22" s="81">
        <f t="shared" si="0"/>
        <v>44</v>
      </c>
      <c r="H22" s="19">
        <f t="shared" si="1"/>
        <v>44</v>
      </c>
      <c r="I22" s="19">
        <f t="shared" si="2"/>
        <v>0</v>
      </c>
      <c r="J22" s="19">
        <f t="shared" si="3"/>
        <v>0</v>
      </c>
      <c r="K22" s="19">
        <f t="shared" si="4"/>
        <v>1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88">
        <v>10</v>
      </c>
      <c r="B23" s="89" t="s">
        <v>30</v>
      </c>
      <c r="C23" s="110" t="str">
        <f ca="1">Internal!C23</f>
        <v>2301650140012</v>
      </c>
      <c r="D23" s="90" t="s">
        <v>171</v>
      </c>
      <c r="E23" s="91" t="s">
        <v>162</v>
      </c>
      <c r="F23" s="134">
        <v>33</v>
      </c>
      <c r="G23" s="81">
        <f t="shared" si="0"/>
        <v>33</v>
      </c>
      <c r="H23" s="19">
        <f t="shared" si="1"/>
        <v>33</v>
      </c>
      <c r="I23" s="19">
        <f t="shared" si="2"/>
        <v>0</v>
      </c>
      <c r="J23" s="19">
        <f t="shared" si="3"/>
        <v>0</v>
      </c>
      <c r="K23" s="19">
        <f t="shared" si="4"/>
        <v>1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>
      <c r="A24" s="88">
        <v>11</v>
      </c>
      <c r="B24" s="89" t="s">
        <v>30</v>
      </c>
      <c r="C24" s="110" t="str">
        <f ca="1">Internal!C24</f>
        <v>2301650140013</v>
      </c>
      <c r="D24" s="90" t="s">
        <v>51</v>
      </c>
      <c r="E24" s="91" t="s">
        <v>162</v>
      </c>
      <c r="F24" s="134">
        <v>46</v>
      </c>
      <c r="G24" s="81">
        <f t="shared" si="0"/>
        <v>46</v>
      </c>
      <c r="H24" s="19">
        <f t="shared" si="1"/>
        <v>46</v>
      </c>
      <c r="I24" s="19">
        <f t="shared" si="2"/>
        <v>0</v>
      </c>
      <c r="J24" s="19">
        <f t="shared" si="3"/>
        <v>0</v>
      </c>
      <c r="K24" s="19">
        <f t="shared" si="4"/>
        <v>1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>
      <c r="A25" s="88">
        <v>12</v>
      </c>
      <c r="B25" s="89" t="s">
        <v>30</v>
      </c>
      <c r="C25" s="110" t="str">
        <f ca="1">Internal!C25</f>
        <v>2301650140014</v>
      </c>
      <c r="D25" s="90" t="s">
        <v>51</v>
      </c>
      <c r="E25" s="91" t="s">
        <v>162</v>
      </c>
      <c r="F25" s="134">
        <v>42</v>
      </c>
      <c r="G25" s="81">
        <f t="shared" si="0"/>
        <v>42</v>
      </c>
      <c r="H25" s="19">
        <f t="shared" si="1"/>
        <v>42</v>
      </c>
      <c r="I25" s="19">
        <f t="shared" si="2"/>
        <v>0</v>
      </c>
      <c r="J25" s="19">
        <f t="shared" si="3"/>
        <v>0</v>
      </c>
      <c r="K25" s="19">
        <f t="shared" si="4"/>
        <v>1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>
      <c r="A26" s="88">
        <v>13</v>
      </c>
      <c r="B26" s="89" t="s">
        <v>30</v>
      </c>
      <c r="C26" s="110" t="str">
        <f ca="1">Internal!C26</f>
        <v>2301650140015</v>
      </c>
      <c r="D26" s="90" t="s">
        <v>172</v>
      </c>
      <c r="E26" s="91" t="s">
        <v>162</v>
      </c>
      <c r="F26" s="134">
        <v>42</v>
      </c>
      <c r="G26" s="81">
        <f t="shared" si="0"/>
        <v>42</v>
      </c>
      <c r="H26" s="19">
        <f t="shared" si="1"/>
        <v>42</v>
      </c>
      <c r="I26" s="19">
        <f t="shared" si="2"/>
        <v>0</v>
      </c>
      <c r="J26" s="19">
        <f t="shared" si="3"/>
        <v>0</v>
      </c>
      <c r="K26" s="19">
        <f t="shared" si="4"/>
        <v>1</v>
      </c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>
      <c r="A27" s="88">
        <v>14</v>
      </c>
      <c r="B27" s="89" t="s">
        <v>30</v>
      </c>
      <c r="C27" s="110" t="str">
        <f ca="1">Internal!C27</f>
        <v>2301650140016</v>
      </c>
      <c r="D27" s="90" t="s">
        <v>173</v>
      </c>
      <c r="E27" s="91" t="s">
        <v>162</v>
      </c>
      <c r="F27" s="134">
        <v>45</v>
      </c>
      <c r="G27" s="81">
        <f t="shared" si="0"/>
        <v>45</v>
      </c>
      <c r="H27" s="19">
        <f t="shared" si="1"/>
        <v>45</v>
      </c>
      <c r="I27" s="19">
        <f t="shared" si="2"/>
        <v>0</v>
      </c>
      <c r="J27" s="19">
        <f t="shared" si="3"/>
        <v>0</v>
      </c>
      <c r="K27" s="19">
        <f t="shared" si="4"/>
        <v>1</v>
      </c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88">
        <v>15</v>
      </c>
      <c r="B28" s="89" t="s">
        <v>30</v>
      </c>
      <c r="C28" s="110" t="str">
        <f ca="1">Internal!C28</f>
        <v>2301650140017</v>
      </c>
      <c r="D28" s="90" t="s">
        <v>174</v>
      </c>
      <c r="E28" s="91" t="s">
        <v>162</v>
      </c>
      <c r="F28" s="134">
        <v>30</v>
      </c>
      <c r="G28" s="81">
        <f t="shared" si="0"/>
        <v>30</v>
      </c>
      <c r="H28" s="19">
        <f t="shared" si="1"/>
        <v>30</v>
      </c>
      <c r="I28" s="19">
        <f t="shared" si="2"/>
        <v>0</v>
      </c>
      <c r="J28" s="19">
        <f t="shared" si="3"/>
        <v>0</v>
      </c>
      <c r="K28" s="19">
        <f t="shared" si="4"/>
        <v>1</v>
      </c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88">
        <v>16</v>
      </c>
      <c r="B29" s="89" t="s">
        <v>30</v>
      </c>
      <c r="C29" s="110" t="str">
        <f ca="1">Internal!C29</f>
        <v>2301650140018</v>
      </c>
      <c r="D29" s="90" t="s">
        <v>175</v>
      </c>
      <c r="E29" s="91" t="s">
        <v>162</v>
      </c>
      <c r="F29" s="134">
        <v>38</v>
      </c>
      <c r="G29" s="81">
        <f t="shared" si="0"/>
        <v>38</v>
      </c>
      <c r="H29" s="19">
        <f t="shared" si="1"/>
        <v>38</v>
      </c>
      <c r="I29" s="19">
        <f t="shared" si="2"/>
        <v>0</v>
      </c>
      <c r="J29" s="19">
        <f t="shared" si="3"/>
        <v>0</v>
      </c>
      <c r="K29" s="19">
        <f t="shared" si="4"/>
        <v>1</v>
      </c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88">
        <v>17</v>
      </c>
      <c r="B30" s="89" t="s">
        <v>30</v>
      </c>
      <c r="C30" s="110" t="str">
        <f ca="1">Internal!C30</f>
        <v>2301650140019</v>
      </c>
      <c r="D30" s="90" t="s">
        <v>176</v>
      </c>
      <c r="E30" s="91" t="s">
        <v>162</v>
      </c>
      <c r="F30" s="134">
        <v>43</v>
      </c>
      <c r="G30" s="81">
        <f t="shared" si="0"/>
        <v>43</v>
      </c>
      <c r="H30" s="19">
        <f t="shared" si="1"/>
        <v>43</v>
      </c>
      <c r="I30" s="19">
        <f t="shared" si="2"/>
        <v>0</v>
      </c>
      <c r="J30" s="19">
        <f t="shared" si="3"/>
        <v>0</v>
      </c>
      <c r="K30" s="19">
        <f t="shared" si="4"/>
        <v>1</v>
      </c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88">
        <v>18</v>
      </c>
      <c r="B31" s="89" t="s">
        <v>30</v>
      </c>
      <c r="C31" s="110" t="str">
        <f ca="1">Internal!C31</f>
        <v>2301650140020</v>
      </c>
      <c r="D31" s="90" t="s">
        <v>177</v>
      </c>
      <c r="E31" s="91" t="s">
        <v>162</v>
      </c>
      <c r="F31" s="134">
        <v>41</v>
      </c>
      <c r="G31" s="81">
        <f t="shared" si="0"/>
        <v>41</v>
      </c>
      <c r="H31" s="19">
        <f t="shared" si="1"/>
        <v>41</v>
      </c>
      <c r="I31" s="19">
        <f t="shared" si="2"/>
        <v>0</v>
      </c>
      <c r="J31" s="19">
        <f t="shared" si="3"/>
        <v>0</v>
      </c>
      <c r="K31" s="19">
        <f t="shared" si="4"/>
        <v>1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88">
        <v>19</v>
      </c>
      <c r="B32" s="89" t="s">
        <v>30</v>
      </c>
      <c r="C32" s="110" t="str">
        <f ca="1">Internal!C32</f>
        <v>2301650140022</v>
      </c>
      <c r="D32" s="90" t="s">
        <v>178</v>
      </c>
      <c r="E32" s="91" t="s">
        <v>162</v>
      </c>
      <c r="F32" s="134">
        <v>33</v>
      </c>
      <c r="G32" s="81">
        <f t="shared" si="0"/>
        <v>33</v>
      </c>
      <c r="H32" s="19">
        <f t="shared" si="1"/>
        <v>33</v>
      </c>
      <c r="I32" s="19">
        <f t="shared" si="2"/>
        <v>0</v>
      </c>
      <c r="J32" s="19">
        <f t="shared" si="3"/>
        <v>0</v>
      </c>
      <c r="K32" s="19">
        <f t="shared" si="4"/>
        <v>1</v>
      </c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88">
        <v>20</v>
      </c>
      <c r="B33" s="89" t="s">
        <v>30</v>
      </c>
      <c r="C33" s="110" t="str">
        <f ca="1">Internal!C33</f>
        <v>2301650140023</v>
      </c>
      <c r="D33" s="90" t="s">
        <v>52</v>
      </c>
      <c r="E33" s="91" t="s">
        <v>162</v>
      </c>
      <c r="F33" s="134">
        <v>39</v>
      </c>
      <c r="G33" s="81">
        <f t="shared" si="0"/>
        <v>39</v>
      </c>
      <c r="H33" s="19">
        <f t="shared" si="1"/>
        <v>39</v>
      </c>
      <c r="I33" s="19">
        <f t="shared" si="2"/>
        <v>0</v>
      </c>
      <c r="J33" s="19">
        <f t="shared" si="3"/>
        <v>0</v>
      </c>
      <c r="K33" s="19">
        <f t="shared" si="4"/>
        <v>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88">
        <v>21</v>
      </c>
      <c r="B34" s="89" t="s">
        <v>30</v>
      </c>
      <c r="C34" s="110" t="str">
        <f ca="1">Internal!C34</f>
        <v>2301650140024</v>
      </c>
      <c r="D34" s="90" t="s">
        <v>179</v>
      </c>
      <c r="E34" s="91" t="s">
        <v>162</v>
      </c>
      <c r="F34" s="134">
        <v>30</v>
      </c>
      <c r="G34" s="81">
        <f t="shared" si="0"/>
        <v>30</v>
      </c>
      <c r="H34" s="19">
        <f t="shared" si="1"/>
        <v>30</v>
      </c>
      <c r="I34" s="19">
        <f t="shared" si="2"/>
        <v>0</v>
      </c>
      <c r="J34" s="19">
        <f t="shared" si="3"/>
        <v>0</v>
      </c>
      <c r="K34" s="19">
        <f t="shared" si="4"/>
        <v>1</v>
      </c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88">
        <v>22</v>
      </c>
      <c r="B35" s="89" t="s">
        <v>30</v>
      </c>
      <c r="C35" s="110" t="str">
        <f ca="1">Internal!C35</f>
        <v>2301650140025</v>
      </c>
      <c r="D35" s="90" t="s">
        <v>180</v>
      </c>
      <c r="E35" s="91" t="s">
        <v>162</v>
      </c>
      <c r="F35" s="134">
        <v>44</v>
      </c>
      <c r="G35" s="81">
        <f t="shared" si="0"/>
        <v>44</v>
      </c>
      <c r="H35" s="19">
        <f t="shared" si="1"/>
        <v>44</v>
      </c>
      <c r="I35" s="19">
        <f t="shared" si="2"/>
        <v>0</v>
      </c>
      <c r="J35" s="19">
        <f t="shared" si="3"/>
        <v>0</v>
      </c>
      <c r="K35" s="19">
        <f t="shared" si="4"/>
        <v>1</v>
      </c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88">
        <v>23</v>
      </c>
      <c r="B36" s="89" t="s">
        <v>30</v>
      </c>
      <c r="C36" s="110" t="str">
        <f ca="1">Internal!C36</f>
        <v>2301650140026</v>
      </c>
      <c r="D36" s="90" t="s">
        <v>181</v>
      </c>
      <c r="E36" s="91" t="s">
        <v>162</v>
      </c>
      <c r="F36" s="134">
        <v>44</v>
      </c>
      <c r="G36" s="81">
        <f t="shared" si="0"/>
        <v>44</v>
      </c>
      <c r="H36" s="19">
        <f t="shared" si="1"/>
        <v>44</v>
      </c>
      <c r="I36" s="19">
        <f t="shared" si="2"/>
        <v>0</v>
      </c>
      <c r="J36" s="19">
        <f t="shared" si="3"/>
        <v>0</v>
      </c>
      <c r="K36" s="19">
        <f t="shared" si="4"/>
        <v>1</v>
      </c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88">
        <v>24</v>
      </c>
      <c r="B37" s="89" t="s">
        <v>30</v>
      </c>
      <c r="C37" s="110" t="str">
        <f ca="1">Internal!C37</f>
        <v>2301650140027</v>
      </c>
      <c r="D37" s="90" t="s">
        <v>182</v>
      </c>
      <c r="E37" s="91" t="s">
        <v>162</v>
      </c>
      <c r="F37" s="134">
        <v>41</v>
      </c>
      <c r="G37" s="81">
        <f t="shared" si="0"/>
        <v>41</v>
      </c>
      <c r="H37" s="19">
        <f t="shared" si="1"/>
        <v>41</v>
      </c>
      <c r="I37" s="19">
        <f t="shared" si="2"/>
        <v>0</v>
      </c>
      <c r="J37" s="19">
        <f t="shared" si="3"/>
        <v>0</v>
      </c>
      <c r="K37" s="19">
        <f t="shared" si="4"/>
        <v>1</v>
      </c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88">
        <v>25</v>
      </c>
      <c r="B38" s="89" t="s">
        <v>30</v>
      </c>
      <c r="C38" s="110" t="str">
        <f ca="1">Internal!C38</f>
        <v>2301650140028</v>
      </c>
      <c r="D38" s="90" t="s">
        <v>183</v>
      </c>
      <c r="E38" s="91" t="s">
        <v>162</v>
      </c>
      <c r="F38" s="134">
        <v>41</v>
      </c>
      <c r="G38" s="81">
        <f t="shared" si="0"/>
        <v>41</v>
      </c>
      <c r="H38" s="19">
        <f t="shared" si="1"/>
        <v>41</v>
      </c>
      <c r="I38" s="19">
        <f t="shared" si="2"/>
        <v>0</v>
      </c>
      <c r="J38" s="19">
        <f t="shared" si="3"/>
        <v>0</v>
      </c>
      <c r="K38" s="19">
        <f t="shared" si="4"/>
        <v>1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88">
        <v>26</v>
      </c>
      <c r="B39" s="89" t="s">
        <v>30</v>
      </c>
      <c r="C39" s="110" t="str">
        <f ca="1">Internal!C39</f>
        <v>2301650140029</v>
      </c>
      <c r="D39" s="90" t="s">
        <v>184</v>
      </c>
      <c r="E39" s="91" t="s">
        <v>162</v>
      </c>
      <c r="F39" s="134">
        <v>41</v>
      </c>
      <c r="G39" s="81">
        <f t="shared" si="0"/>
        <v>41</v>
      </c>
      <c r="H39" s="19">
        <f t="shared" si="1"/>
        <v>41</v>
      </c>
      <c r="I39" s="19">
        <f t="shared" si="2"/>
        <v>0</v>
      </c>
      <c r="J39" s="19">
        <f t="shared" si="3"/>
        <v>0</v>
      </c>
      <c r="K39" s="19">
        <f t="shared" si="4"/>
        <v>1</v>
      </c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88">
        <v>27</v>
      </c>
      <c r="B40" s="89" t="s">
        <v>30</v>
      </c>
      <c r="C40" s="110" t="str">
        <f ca="1">Internal!C40</f>
        <v>2301650140030</v>
      </c>
      <c r="D40" s="90" t="s">
        <v>185</v>
      </c>
      <c r="E40" s="91" t="s">
        <v>162</v>
      </c>
      <c r="F40" s="134">
        <v>30</v>
      </c>
      <c r="G40" s="81">
        <f t="shared" si="0"/>
        <v>30</v>
      </c>
      <c r="H40" s="19">
        <f t="shared" si="1"/>
        <v>30</v>
      </c>
      <c r="I40" s="19">
        <f t="shared" si="2"/>
        <v>0</v>
      </c>
      <c r="J40" s="19">
        <f t="shared" si="3"/>
        <v>0</v>
      </c>
      <c r="K40" s="19">
        <f t="shared" si="4"/>
        <v>1</v>
      </c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88">
        <v>28</v>
      </c>
      <c r="B41" s="89" t="s">
        <v>30</v>
      </c>
      <c r="C41" s="110" t="str">
        <f ca="1">Internal!C41</f>
        <v>2301650140031</v>
      </c>
      <c r="D41" s="90" t="s">
        <v>186</v>
      </c>
      <c r="E41" s="91" t="s">
        <v>162</v>
      </c>
      <c r="F41" s="134">
        <v>44</v>
      </c>
      <c r="G41" s="81">
        <f t="shared" si="0"/>
        <v>44</v>
      </c>
      <c r="H41" s="19">
        <f t="shared" si="1"/>
        <v>44</v>
      </c>
      <c r="I41" s="19">
        <f t="shared" si="2"/>
        <v>0</v>
      </c>
      <c r="J41" s="19">
        <f t="shared" si="3"/>
        <v>0</v>
      </c>
      <c r="K41" s="19">
        <f t="shared" si="4"/>
        <v>1</v>
      </c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88">
        <v>29</v>
      </c>
      <c r="B42" s="89" t="s">
        <v>30</v>
      </c>
      <c r="C42" s="110" t="str">
        <f ca="1">Internal!C42</f>
        <v>2301650140032</v>
      </c>
      <c r="D42" s="90" t="s">
        <v>187</v>
      </c>
      <c r="E42" s="91" t="s">
        <v>162</v>
      </c>
      <c r="F42" s="134">
        <v>33</v>
      </c>
      <c r="G42" s="81">
        <f t="shared" si="0"/>
        <v>33</v>
      </c>
      <c r="H42" s="19">
        <f t="shared" si="1"/>
        <v>33</v>
      </c>
      <c r="I42" s="19">
        <f t="shared" si="2"/>
        <v>0</v>
      </c>
      <c r="J42" s="19">
        <f t="shared" si="3"/>
        <v>0</v>
      </c>
      <c r="K42" s="19">
        <f t="shared" si="4"/>
        <v>1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88">
        <v>30</v>
      </c>
      <c r="B43" s="89" t="s">
        <v>30</v>
      </c>
      <c r="C43" s="110" t="str">
        <f ca="1">Internal!C43</f>
        <v>2301650140033</v>
      </c>
      <c r="D43" s="90" t="s">
        <v>188</v>
      </c>
      <c r="E43" s="91" t="s">
        <v>162</v>
      </c>
      <c r="F43" s="134">
        <v>44</v>
      </c>
      <c r="G43" s="81">
        <f t="shared" si="0"/>
        <v>44</v>
      </c>
      <c r="H43" s="19">
        <f t="shared" si="1"/>
        <v>44</v>
      </c>
      <c r="I43" s="19">
        <f t="shared" si="2"/>
        <v>0</v>
      </c>
      <c r="J43" s="19">
        <f t="shared" si="3"/>
        <v>0</v>
      </c>
      <c r="K43" s="19">
        <f t="shared" si="4"/>
        <v>1</v>
      </c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88">
        <v>31</v>
      </c>
      <c r="B44" s="89" t="s">
        <v>30</v>
      </c>
      <c r="C44" s="110" t="str">
        <f ca="1">Internal!C44</f>
        <v>2301650140034</v>
      </c>
      <c r="D44" s="90" t="s">
        <v>189</v>
      </c>
      <c r="E44" s="91" t="s">
        <v>162</v>
      </c>
      <c r="F44" s="134">
        <v>48</v>
      </c>
      <c r="G44" s="81">
        <f t="shared" si="0"/>
        <v>48</v>
      </c>
      <c r="H44" s="19">
        <f t="shared" si="1"/>
        <v>48</v>
      </c>
      <c r="I44" s="19">
        <f t="shared" si="2"/>
        <v>0</v>
      </c>
      <c r="J44" s="19">
        <f t="shared" si="3"/>
        <v>0</v>
      </c>
      <c r="K44" s="19">
        <f t="shared" si="4"/>
        <v>1</v>
      </c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88">
        <v>32</v>
      </c>
      <c r="B45" s="89" t="s">
        <v>30</v>
      </c>
      <c r="C45" s="110" t="str">
        <f ca="1">Internal!C45</f>
        <v>2301650140035</v>
      </c>
      <c r="D45" s="90" t="s">
        <v>190</v>
      </c>
      <c r="E45" s="91" t="s">
        <v>162</v>
      </c>
      <c r="F45" s="134">
        <v>44</v>
      </c>
      <c r="G45" s="81">
        <f t="shared" si="0"/>
        <v>44</v>
      </c>
      <c r="H45" s="19">
        <f t="shared" si="1"/>
        <v>44</v>
      </c>
      <c r="I45" s="19">
        <f t="shared" si="2"/>
        <v>0</v>
      </c>
      <c r="J45" s="19">
        <f t="shared" si="3"/>
        <v>0</v>
      </c>
      <c r="K45" s="19">
        <f t="shared" si="4"/>
        <v>1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88">
        <v>33</v>
      </c>
      <c r="B46" s="89" t="s">
        <v>30</v>
      </c>
      <c r="C46" s="110" t="str">
        <f ca="1">Internal!C46</f>
        <v>2301650140036</v>
      </c>
      <c r="D46" s="90" t="s">
        <v>191</v>
      </c>
      <c r="E46" s="91" t="s">
        <v>162</v>
      </c>
      <c r="F46" s="134">
        <v>41</v>
      </c>
      <c r="G46" s="81">
        <f t="shared" si="0"/>
        <v>41</v>
      </c>
      <c r="H46" s="19">
        <f t="shared" si="1"/>
        <v>41</v>
      </c>
      <c r="I46" s="19">
        <f t="shared" si="2"/>
        <v>0</v>
      </c>
      <c r="J46" s="19">
        <f t="shared" si="3"/>
        <v>0</v>
      </c>
      <c r="K46" s="19">
        <f t="shared" si="4"/>
        <v>1</v>
      </c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88">
        <v>34</v>
      </c>
      <c r="B47" s="89" t="s">
        <v>30</v>
      </c>
      <c r="C47" s="110" t="str">
        <f ca="1">Internal!C47</f>
        <v>2301650140037</v>
      </c>
      <c r="D47" s="90" t="s">
        <v>192</v>
      </c>
      <c r="E47" s="91" t="s">
        <v>162</v>
      </c>
      <c r="F47" s="134">
        <v>43</v>
      </c>
      <c r="G47" s="81">
        <f t="shared" si="0"/>
        <v>43</v>
      </c>
      <c r="H47" s="19">
        <f t="shared" si="1"/>
        <v>43</v>
      </c>
      <c r="I47" s="19">
        <f t="shared" si="2"/>
        <v>0</v>
      </c>
      <c r="J47" s="19">
        <f t="shared" si="3"/>
        <v>0</v>
      </c>
      <c r="K47" s="19">
        <f t="shared" si="4"/>
        <v>1</v>
      </c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88">
        <v>35</v>
      </c>
      <c r="B48" s="89" t="s">
        <v>30</v>
      </c>
      <c r="C48" s="110" t="str">
        <f ca="1">Internal!C48</f>
        <v>2301650140038</v>
      </c>
      <c r="D48" s="90" t="s">
        <v>193</v>
      </c>
      <c r="E48" s="91" t="s">
        <v>162</v>
      </c>
      <c r="F48" s="134">
        <v>50</v>
      </c>
      <c r="G48" s="81">
        <f t="shared" si="0"/>
        <v>50</v>
      </c>
      <c r="H48" s="19">
        <f t="shared" si="1"/>
        <v>50</v>
      </c>
      <c r="I48" s="19">
        <f t="shared" si="2"/>
        <v>0</v>
      </c>
      <c r="J48" s="19">
        <f t="shared" si="3"/>
        <v>0</v>
      </c>
      <c r="K48" s="19">
        <f t="shared" si="4"/>
        <v>1</v>
      </c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88">
        <v>36</v>
      </c>
      <c r="B49" s="89" t="s">
        <v>30</v>
      </c>
      <c r="C49" s="110" t="str">
        <f ca="1">Internal!C49</f>
        <v>2301650140039</v>
      </c>
      <c r="D49" s="90" t="s">
        <v>194</v>
      </c>
      <c r="E49" s="91" t="s">
        <v>162</v>
      </c>
      <c r="F49" s="134">
        <v>42</v>
      </c>
      <c r="G49" s="81">
        <f t="shared" si="0"/>
        <v>42</v>
      </c>
      <c r="H49" s="19">
        <f t="shared" si="1"/>
        <v>42</v>
      </c>
      <c r="I49" s="19">
        <f t="shared" si="2"/>
        <v>0</v>
      </c>
      <c r="J49" s="19">
        <f t="shared" si="3"/>
        <v>0</v>
      </c>
      <c r="K49" s="19">
        <f t="shared" si="4"/>
        <v>1</v>
      </c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88">
        <v>37</v>
      </c>
      <c r="B50" s="89" t="s">
        <v>30</v>
      </c>
      <c r="C50" s="110" t="str">
        <f ca="1">Internal!C50</f>
        <v>2301650140040</v>
      </c>
      <c r="D50" s="90" t="s">
        <v>195</v>
      </c>
      <c r="E50" s="91" t="s">
        <v>162</v>
      </c>
      <c r="F50" s="134">
        <v>43</v>
      </c>
      <c r="G50" s="81">
        <f t="shared" si="0"/>
        <v>43</v>
      </c>
      <c r="H50" s="19">
        <f t="shared" si="1"/>
        <v>43</v>
      </c>
      <c r="I50" s="19">
        <f t="shared" si="2"/>
        <v>0</v>
      </c>
      <c r="J50" s="19">
        <f t="shared" si="3"/>
        <v>0</v>
      </c>
      <c r="K50" s="19">
        <f t="shared" si="4"/>
        <v>1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88">
        <v>38</v>
      </c>
      <c r="B51" s="89" t="s">
        <v>30</v>
      </c>
      <c r="C51" s="110" t="str">
        <f ca="1">Internal!C51</f>
        <v>2301650140042</v>
      </c>
      <c r="D51" s="90" t="s">
        <v>196</v>
      </c>
      <c r="E51" s="91" t="s">
        <v>162</v>
      </c>
      <c r="F51" s="134">
        <v>45</v>
      </c>
      <c r="G51" s="81">
        <f t="shared" si="0"/>
        <v>45</v>
      </c>
      <c r="H51" s="19">
        <f t="shared" si="1"/>
        <v>45</v>
      </c>
      <c r="I51" s="19">
        <f t="shared" si="2"/>
        <v>0</v>
      </c>
      <c r="J51" s="19">
        <f t="shared" si="3"/>
        <v>0</v>
      </c>
      <c r="K51" s="19">
        <f t="shared" si="4"/>
        <v>1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A52" s="88">
        <v>39</v>
      </c>
      <c r="B52" s="89" t="s">
        <v>30</v>
      </c>
      <c r="C52" s="110" t="str">
        <f ca="1">Internal!C52</f>
        <v>2301650140043</v>
      </c>
      <c r="D52" s="90" t="s">
        <v>197</v>
      </c>
      <c r="E52" s="91" t="s">
        <v>162</v>
      </c>
      <c r="F52" s="134">
        <v>44</v>
      </c>
      <c r="G52" s="81">
        <f t="shared" si="0"/>
        <v>44</v>
      </c>
      <c r="H52" s="19">
        <f t="shared" si="1"/>
        <v>44</v>
      </c>
      <c r="I52" s="19">
        <f t="shared" si="2"/>
        <v>0</v>
      </c>
      <c r="J52" s="19">
        <f t="shared" si="3"/>
        <v>0</v>
      </c>
      <c r="K52" s="19">
        <f t="shared" si="4"/>
        <v>1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88">
        <v>40</v>
      </c>
      <c r="B53" s="89" t="s">
        <v>30</v>
      </c>
      <c r="C53" s="110" t="str">
        <f ca="1">Internal!C53</f>
        <v>2301650140044</v>
      </c>
      <c r="D53" s="90" t="s">
        <v>198</v>
      </c>
      <c r="E53" s="91" t="s">
        <v>162</v>
      </c>
      <c r="F53" s="134">
        <v>45</v>
      </c>
      <c r="G53" s="81">
        <f t="shared" si="0"/>
        <v>45</v>
      </c>
      <c r="H53" s="19">
        <f t="shared" si="1"/>
        <v>45</v>
      </c>
      <c r="I53" s="19">
        <f t="shared" si="2"/>
        <v>0</v>
      </c>
      <c r="J53" s="19">
        <f t="shared" si="3"/>
        <v>0</v>
      </c>
      <c r="K53" s="19">
        <f t="shared" si="4"/>
        <v>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88">
        <v>41</v>
      </c>
      <c r="B54" s="89" t="s">
        <v>30</v>
      </c>
      <c r="C54" s="110" t="str">
        <f ca="1">Internal!C54</f>
        <v>2301650140045</v>
      </c>
      <c r="D54" s="90" t="s">
        <v>199</v>
      </c>
      <c r="E54" s="91" t="s">
        <v>162</v>
      </c>
      <c r="F54" s="134">
        <v>42</v>
      </c>
      <c r="G54" s="81">
        <f t="shared" si="0"/>
        <v>42</v>
      </c>
      <c r="H54" s="19">
        <f t="shared" si="1"/>
        <v>42</v>
      </c>
      <c r="I54" s="19">
        <f t="shared" si="2"/>
        <v>0</v>
      </c>
      <c r="J54" s="19">
        <f t="shared" si="3"/>
        <v>0</v>
      </c>
      <c r="K54" s="19">
        <f t="shared" si="4"/>
        <v>1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88">
        <v>42</v>
      </c>
      <c r="B55" s="89" t="s">
        <v>30</v>
      </c>
      <c r="C55" s="110" t="str">
        <f ca="1">Internal!C55</f>
        <v>2301650140046</v>
      </c>
      <c r="D55" s="90" t="s">
        <v>200</v>
      </c>
      <c r="E55" s="91" t="s">
        <v>162</v>
      </c>
      <c r="F55" s="134">
        <v>30</v>
      </c>
      <c r="G55" s="81">
        <f t="shared" si="0"/>
        <v>30</v>
      </c>
      <c r="H55" s="19">
        <f t="shared" si="1"/>
        <v>30</v>
      </c>
      <c r="I55" s="19">
        <f t="shared" si="2"/>
        <v>0</v>
      </c>
      <c r="J55" s="19">
        <f t="shared" si="3"/>
        <v>0</v>
      </c>
      <c r="K55" s="19">
        <f t="shared" si="4"/>
        <v>1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A56" s="88">
        <v>43</v>
      </c>
      <c r="B56" s="89" t="s">
        <v>30</v>
      </c>
      <c r="C56" s="110" t="str">
        <f ca="1">Internal!C56</f>
        <v>2301650140047</v>
      </c>
      <c r="D56" s="90" t="s">
        <v>201</v>
      </c>
      <c r="E56" s="91" t="s">
        <v>162</v>
      </c>
      <c r="F56" s="134">
        <v>30</v>
      </c>
      <c r="G56" s="81">
        <f t="shared" si="0"/>
        <v>30</v>
      </c>
      <c r="H56" s="19">
        <f t="shared" si="1"/>
        <v>30</v>
      </c>
      <c r="I56" s="19">
        <f t="shared" si="2"/>
        <v>0</v>
      </c>
      <c r="J56" s="19">
        <f t="shared" si="3"/>
        <v>0</v>
      </c>
      <c r="K56" s="19">
        <f t="shared" si="4"/>
        <v>1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A57" s="88">
        <v>44</v>
      </c>
      <c r="B57" s="89" t="s">
        <v>30</v>
      </c>
      <c r="C57" s="110" t="str">
        <f ca="1">Internal!C57</f>
        <v>2301650140048</v>
      </c>
      <c r="D57" s="90" t="s">
        <v>202</v>
      </c>
      <c r="E57" s="91" t="s">
        <v>162</v>
      </c>
      <c r="F57" s="134">
        <v>50</v>
      </c>
      <c r="G57" s="81">
        <f t="shared" si="0"/>
        <v>50</v>
      </c>
      <c r="H57" s="19">
        <f t="shared" si="1"/>
        <v>50</v>
      </c>
      <c r="I57" s="19">
        <f t="shared" si="2"/>
        <v>0</v>
      </c>
      <c r="J57" s="19">
        <f t="shared" si="3"/>
        <v>0</v>
      </c>
      <c r="K57" s="19">
        <f t="shared" si="4"/>
        <v>1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A58" s="88">
        <v>45</v>
      </c>
      <c r="B58" s="89" t="s">
        <v>30</v>
      </c>
      <c r="C58" s="110" t="str">
        <f ca="1">Internal!C58</f>
        <v>2301650140049</v>
      </c>
      <c r="D58" s="90" t="s">
        <v>203</v>
      </c>
      <c r="E58" s="91" t="s">
        <v>162</v>
      </c>
      <c r="F58" s="134">
        <v>46</v>
      </c>
      <c r="G58" s="81">
        <f t="shared" si="0"/>
        <v>46</v>
      </c>
      <c r="H58" s="19">
        <f t="shared" si="1"/>
        <v>46</v>
      </c>
      <c r="I58" s="19">
        <f t="shared" si="2"/>
        <v>0</v>
      </c>
      <c r="J58" s="19">
        <f t="shared" si="3"/>
        <v>0</v>
      </c>
      <c r="K58" s="19">
        <f t="shared" si="4"/>
        <v>1</v>
      </c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88">
        <v>46</v>
      </c>
      <c r="B59" s="89" t="s">
        <v>30</v>
      </c>
      <c r="C59" s="110" t="str">
        <f ca="1">Internal!C59</f>
        <v>2301650140050</v>
      </c>
      <c r="D59" s="90" t="s">
        <v>204</v>
      </c>
      <c r="E59" s="109" t="s">
        <v>30</v>
      </c>
      <c r="F59" s="134"/>
      <c r="G59" s="81" t="str">
        <f>IF(E59="A","A",IF(COUNTBLANK(F59)=COUNT($F$13),"ERROR",SUM(F59)))</f>
        <v>A</v>
      </c>
      <c r="H59" s="113" t="str">
        <f t="shared" si="1"/>
        <v>A</v>
      </c>
      <c r="I59" s="113" t="str">
        <f t="shared" si="2"/>
        <v>A</v>
      </c>
      <c r="J59" s="113" t="str">
        <f t="shared" si="3"/>
        <v>A</v>
      </c>
      <c r="K59" s="113" t="str">
        <f t="shared" si="4"/>
        <v>A</v>
      </c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88">
        <v>47</v>
      </c>
      <c r="B60" s="89" t="s">
        <v>30</v>
      </c>
      <c r="C60" s="110" t="str">
        <f ca="1">Internal!C60</f>
        <v>2301650140051</v>
      </c>
      <c r="D60" s="90" t="s">
        <v>205</v>
      </c>
      <c r="E60" s="91" t="s">
        <v>162</v>
      </c>
      <c r="F60" s="134">
        <v>40</v>
      </c>
      <c r="G60" s="81">
        <f t="shared" si="0"/>
        <v>40</v>
      </c>
      <c r="H60" s="19">
        <f t="shared" si="1"/>
        <v>40</v>
      </c>
      <c r="I60" s="19">
        <f t="shared" si="2"/>
        <v>0</v>
      </c>
      <c r="J60" s="19">
        <f t="shared" si="3"/>
        <v>0</v>
      </c>
      <c r="K60" s="19">
        <f t="shared" si="4"/>
        <v>1</v>
      </c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>
      <c r="A61" s="88">
        <v>48</v>
      </c>
      <c r="B61" s="89" t="s">
        <v>30</v>
      </c>
      <c r="C61" s="110" t="str">
        <f ca="1">Internal!C61</f>
        <v>2301650140052</v>
      </c>
      <c r="D61" s="90" t="s">
        <v>206</v>
      </c>
      <c r="E61" s="91" t="s">
        <v>162</v>
      </c>
      <c r="F61" s="134">
        <v>50</v>
      </c>
      <c r="G61" s="81">
        <f t="shared" si="0"/>
        <v>50</v>
      </c>
      <c r="H61" s="19">
        <f t="shared" si="1"/>
        <v>50</v>
      </c>
      <c r="I61" s="19">
        <f t="shared" si="2"/>
        <v>0</v>
      </c>
      <c r="J61" s="19">
        <f t="shared" si="3"/>
        <v>0</v>
      </c>
      <c r="K61" s="19">
        <f t="shared" si="4"/>
        <v>1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88">
        <v>49</v>
      </c>
      <c r="B62" s="89" t="s">
        <v>30</v>
      </c>
      <c r="C62" s="110" t="str">
        <f ca="1">Internal!C62</f>
        <v>2301650140053</v>
      </c>
      <c r="D62" s="90" t="s">
        <v>207</v>
      </c>
      <c r="E62" s="91" t="s">
        <v>162</v>
      </c>
      <c r="F62" s="134">
        <v>40</v>
      </c>
      <c r="G62" s="81">
        <f t="shared" si="0"/>
        <v>40</v>
      </c>
      <c r="H62" s="19">
        <f t="shared" si="1"/>
        <v>40</v>
      </c>
      <c r="I62" s="19">
        <f t="shared" si="2"/>
        <v>0</v>
      </c>
      <c r="J62" s="19">
        <f t="shared" si="3"/>
        <v>0</v>
      </c>
      <c r="K62" s="19">
        <f t="shared" si="4"/>
        <v>1</v>
      </c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88">
        <v>50</v>
      </c>
      <c r="B63" s="89" t="s">
        <v>30</v>
      </c>
      <c r="C63" s="110" t="str">
        <f ca="1">Internal!C63</f>
        <v>2301650140054</v>
      </c>
      <c r="D63" s="90" t="s">
        <v>208</v>
      </c>
      <c r="E63" s="91" t="s">
        <v>162</v>
      </c>
      <c r="F63" s="134">
        <v>42</v>
      </c>
      <c r="G63" s="81">
        <f t="shared" si="0"/>
        <v>42</v>
      </c>
      <c r="H63" s="19">
        <f t="shared" si="1"/>
        <v>42</v>
      </c>
      <c r="I63" s="19">
        <f t="shared" si="2"/>
        <v>0</v>
      </c>
      <c r="J63" s="19">
        <f t="shared" si="3"/>
        <v>0</v>
      </c>
      <c r="K63" s="19">
        <f t="shared" si="4"/>
        <v>1</v>
      </c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A64" s="88">
        <v>51</v>
      </c>
      <c r="B64" s="89" t="s">
        <v>30</v>
      </c>
      <c r="C64" s="110" t="str">
        <f ca="1">Internal!C64</f>
        <v>2301650140055</v>
      </c>
      <c r="D64" s="90" t="s">
        <v>209</v>
      </c>
      <c r="E64" s="91" t="s">
        <v>162</v>
      </c>
      <c r="F64" s="134">
        <v>45</v>
      </c>
      <c r="G64" s="81">
        <f t="shared" si="0"/>
        <v>45</v>
      </c>
      <c r="H64" s="19">
        <f t="shared" si="1"/>
        <v>45</v>
      </c>
      <c r="I64" s="19">
        <f t="shared" si="2"/>
        <v>0</v>
      </c>
      <c r="J64" s="19">
        <f t="shared" si="3"/>
        <v>0</v>
      </c>
      <c r="K64" s="19">
        <f t="shared" si="4"/>
        <v>1</v>
      </c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A65" s="88">
        <v>52</v>
      </c>
      <c r="B65" s="114" t="s">
        <v>259</v>
      </c>
      <c r="C65" s="110" t="str">
        <f ca="1">Internal!C65</f>
        <v>2301650140056</v>
      </c>
      <c r="D65" s="90" t="s">
        <v>210</v>
      </c>
      <c r="E65" s="91" t="s">
        <v>162</v>
      </c>
      <c r="F65" s="134">
        <v>49</v>
      </c>
      <c r="G65" s="81">
        <f t="shared" si="0"/>
        <v>49</v>
      </c>
      <c r="H65" s="19">
        <f t="shared" si="1"/>
        <v>49</v>
      </c>
      <c r="I65" s="19">
        <f t="shared" si="2"/>
        <v>0</v>
      </c>
      <c r="J65" s="19">
        <f t="shared" si="3"/>
        <v>0</v>
      </c>
      <c r="K65" s="19">
        <f t="shared" si="4"/>
        <v>1</v>
      </c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A66" s="88">
        <v>53</v>
      </c>
      <c r="B66" s="114" t="s">
        <v>259</v>
      </c>
      <c r="C66" s="110" t="str">
        <f ca="1">Internal!C66</f>
        <v>2301650140057</v>
      </c>
      <c r="D66" s="90" t="s">
        <v>211</v>
      </c>
      <c r="E66" s="91" t="s">
        <v>162</v>
      </c>
      <c r="F66" s="134">
        <v>40</v>
      </c>
      <c r="G66" s="81">
        <f t="shared" si="0"/>
        <v>40</v>
      </c>
      <c r="H66" s="19">
        <f t="shared" si="1"/>
        <v>40</v>
      </c>
      <c r="I66" s="19">
        <f t="shared" si="2"/>
        <v>0</v>
      </c>
      <c r="J66" s="19">
        <f t="shared" si="3"/>
        <v>0</v>
      </c>
      <c r="K66" s="19">
        <f t="shared" si="4"/>
        <v>1</v>
      </c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A67" s="88">
        <v>54</v>
      </c>
      <c r="B67" s="114" t="s">
        <v>259</v>
      </c>
      <c r="C67" s="110" t="str">
        <f ca="1">Internal!C67</f>
        <v>2301650140058</v>
      </c>
      <c r="D67" s="90" t="s">
        <v>212</v>
      </c>
      <c r="E67" s="91" t="s">
        <v>162</v>
      </c>
      <c r="F67" s="134">
        <v>49</v>
      </c>
      <c r="G67" s="81">
        <f t="shared" si="0"/>
        <v>49</v>
      </c>
      <c r="H67" s="19">
        <f t="shared" si="1"/>
        <v>49</v>
      </c>
      <c r="I67" s="19">
        <f t="shared" si="2"/>
        <v>0</v>
      </c>
      <c r="J67" s="19">
        <f t="shared" si="3"/>
        <v>0</v>
      </c>
      <c r="K67" s="19">
        <f t="shared" si="4"/>
        <v>1</v>
      </c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88">
        <v>55</v>
      </c>
      <c r="B68" s="114" t="s">
        <v>259</v>
      </c>
      <c r="C68" s="110" t="str">
        <f ca="1">Internal!C68</f>
        <v>2301650140059</v>
      </c>
      <c r="D68" s="90" t="s">
        <v>213</v>
      </c>
      <c r="E68" s="91" t="s">
        <v>162</v>
      </c>
      <c r="F68" s="134">
        <v>42</v>
      </c>
      <c r="G68" s="81">
        <f t="shared" si="0"/>
        <v>42</v>
      </c>
      <c r="H68" s="19">
        <f t="shared" si="1"/>
        <v>42</v>
      </c>
      <c r="I68" s="19">
        <f t="shared" si="2"/>
        <v>0</v>
      </c>
      <c r="J68" s="19">
        <f t="shared" si="3"/>
        <v>0</v>
      </c>
      <c r="K68" s="19">
        <f t="shared" si="4"/>
        <v>1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88">
        <v>56</v>
      </c>
      <c r="B69" s="114" t="s">
        <v>259</v>
      </c>
      <c r="C69" s="110" t="str">
        <f ca="1">Internal!C69</f>
        <v>2301650140060</v>
      </c>
      <c r="D69" s="90" t="s">
        <v>214</v>
      </c>
      <c r="E69" s="91" t="s">
        <v>162</v>
      </c>
      <c r="F69" s="134">
        <v>49</v>
      </c>
      <c r="G69" s="81">
        <f t="shared" si="0"/>
        <v>49</v>
      </c>
      <c r="H69" s="19">
        <f t="shared" si="1"/>
        <v>49</v>
      </c>
      <c r="I69" s="19">
        <f t="shared" si="2"/>
        <v>0</v>
      </c>
      <c r="J69" s="19">
        <f t="shared" si="3"/>
        <v>0</v>
      </c>
      <c r="K69" s="19">
        <f t="shared" si="4"/>
        <v>1</v>
      </c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A70" s="88">
        <v>57</v>
      </c>
      <c r="B70" s="114" t="s">
        <v>259</v>
      </c>
      <c r="C70" s="110" t="str">
        <f ca="1">Internal!C70</f>
        <v>2301650140061</v>
      </c>
      <c r="D70" s="90" t="s">
        <v>215</v>
      </c>
      <c r="E70" s="91" t="s">
        <v>162</v>
      </c>
      <c r="F70" s="134">
        <v>43</v>
      </c>
      <c r="G70" s="81">
        <f t="shared" si="0"/>
        <v>43</v>
      </c>
      <c r="H70" s="19">
        <f t="shared" si="1"/>
        <v>43</v>
      </c>
      <c r="I70" s="19">
        <f t="shared" si="2"/>
        <v>0</v>
      </c>
      <c r="J70" s="19">
        <f t="shared" si="3"/>
        <v>0</v>
      </c>
      <c r="K70" s="19">
        <f t="shared" si="4"/>
        <v>1</v>
      </c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A71" s="88">
        <v>58</v>
      </c>
      <c r="B71" s="114" t="s">
        <v>259</v>
      </c>
      <c r="C71" s="110" t="str">
        <f ca="1">Internal!C71</f>
        <v>2301650140062</v>
      </c>
      <c r="D71" s="90" t="s">
        <v>216</v>
      </c>
      <c r="E71" s="91" t="s">
        <v>162</v>
      </c>
      <c r="F71" s="134">
        <v>30</v>
      </c>
      <c r="G71" s="81">
        <f t="shared" si="0"/>
        <v>30</v>
      </c>
      <c r="H71" s="19">
        <f t="shared" si="1"/>
        <v>30</v>
      </c>
      <c r="I71" s="19">
        <f t="shared" si="2"/>
        <v>0</v>
      </c>
      <c r="J71" s="19">
        <f t="shared" si="3"/>
        <v>0</v>
      </c>
      <c r="K71" s="19">
        <f t="shared" si="4"/>
        <v>1</v>
      </c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88">
        <v>59</v>
      </c>
      <c r="B72" s="114" t="s">
        <v>259</v>
      </c>
      <c r="C72" s="110" t="str">
        <f ca="1">Internal!C72</f>
        <v>2301650140063</v>
      </c>
      <c r="D72" s="90" t="s">
        <v>217</v>
      </c>
      <c r="E72" s="91" t="s">
        <v>162</v>
      </c>
      <c r="F72" s="134">
        <v>49</v>
      </c>
      <c r="G72" s="81">
        <f t="shared" si="0"/>
        <v>49</v>
      </c>
      <c r="H72" s="19">
        <f t="shared" si="1"/>
        <v>49</v>
      </c>
      <c r="I72" s="19">
        <f t="shared" si="2"/>
        <v>0</v>
      </c>
      <c r="J72" s="19">
        <f t="shared" si="3"/>
        <v>0</v>
      </c>
      <c r="K72" s="19">
        <f t="shared" si="4"/>
        <v>1</v>
      </c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88">
        <v>60</v>
      </c>
      <c r="B73" s="114" t="s">
        <v>259</v>
      </c>
      <c r="C73" s="110" t="str">
        <f ca="1">Internal!C73</f>
        <v>2301650140064</v>
      </c>
      <c r="D73" s="90" t="s">
        <v>218</v>
      </c>
      <c r="E73" s="91" t="s">
        <v>162</v>
      </c>
      <c r="F73" s="134">
        <v>30</v>
      </c>
      <c r="G73" s="81">
        <f t="shared" si="0"/>
        <v>30</v>
      </c>
      <c r="H73" s="19">
        <f t="shared" si="1"/>
        <v>30</v>
      </c>
      <c r="I73" s="19">
        <f t="shared" si="2"/>
        <v>0</v>
      </c>
      <c r="J73" s="19">
        <f t="shared" si="3"/>
        <v>0</v>
      </c>
      <c r="K73" s="19">
        <f t="shared" si="4"/>
        <v>1</v>
      </c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88">
        <v>61</v>
      </c>
      <c r="B74" s="114" t="s">
        <v>259</v>
      </c>
      <c r="C74" s="110" t="str">
        <f ca="1">Internal!C74</f>
        <v>2301650140065</v>
      </c>
      <c r="D74" s="90" t="s">
        <v>219</v>
      </c>
      <c r="E74" s="91" t="s">
        <v>162</v>
      </c>
      <c r="F74" s="134">
        <v>50</v>
      </c>
      <c r="G74" s="81">
        <f t="shared" si="0"/>
        <v>50</v>
      </c>
      <c r="H74" s="19">
        <f t="shared" si="1"/>
        <v>50</v>
      </c>
      <c r="I74" s="19">
        <f t="shared" si="2"/>
        <v>0</v>
      </c>
      <c r="J74" s="19">
        <f t="shared" si="3"/>
        <v>0</v>
      </c>
      <c r="K74" s="19">
        <f t="shared" si="4"/>
        <v>1</v>
      </c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A75" s="88">
        <v>62</v>
      </c>
      <c r="B75" s="114" t="s">
        <v>259</v>
      </c>
      <c r="C75" s="110" t="str">
        <f ca="1">Internal!C75</f>
        <v>2301650140067</v>
      </c>
      <c r="D75" s="90" t="s">
        <v>220</v>
      </c>
      <c r="E75" s="91" t="s">
        <v>162</v>
      </c>
      <c r="F75" s="134">
        <v>30</v>
      </c>
      <c r="G75" s="81">
        <f t="shared" si="0"/>
        <v>30</v>
      </c>
      <c r="H75" s="19">
        <f t="shared" si="1"/>
        <v>30</v>
      </c>
      <c r="I75" s="19">
        <f t="shared" si="2"/>
        <v>0</v>
      </c>
      <c r="J75" s="19">
        <f t="shared" si="3"/>
        <v>0</v>
      </c>
      <c r="K75" s="19">
        <f t="shared" si="4"/>
        <v>1</v>
      </c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88">
        <v>63</v>
      </c>
      <c r="B76" s="114" t="s">
        <v>259</v>
      </c>
      <c r="C76" s="110" t="str">
        <f ca="1">Internal!C76</f>
        <v>2301650140068</v>
      </c>
      <c r="D76" s="90" t="s">
        <v>221</v>
      </c>
      <c r="E76" s="91" t="s">
        <v>162</v>
      </c>
      <c r="F76" s="134">
        <v>37</v>
      </c>
      <c r="G76" s="81">
        <f t="shared" si="0"/>
        <v>37</v>
      </c>
      <c r="H76" s="19">
        <f t="shared" si="1"/>
        <v>37</v>
      </c>
      <c r="I76" s="19">
        <f t="shared" si="2"/>
        <v>0</v>
      </c>
      <c r="J76" s="19">
        <f t="shared" si="3"/>
        <v>0</v>
      </c>
      <c r="K76" s="19">
        <f t="shared" si="4"/>
        <v>1</v>
      </c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88">
        <v>64</v>
      </c>
      <c r="B77" s="114" t="s">
        <v>259</v>
      </c>
      <c r="C77" s="110" t="str">
        <f ca="1">Internal!C77</f>
        <v>2301650140069</v>
      </c>
      <c r="D77" s="90" t="s">
        <v>222</v>
      </c>
      <c r="E77" s="91" t="s">
        <v>162</v>
      </c>
      <c r="F77" s="134">
        <v>40</v>
      </c>
      <c r="G77" s="81">
        <f t="shared" si="0"/>
        <v>40</v>
      </c>
      <c r="H77" s="19">
        <f t="shared" si="1"/>
        <v>40</v>
      </c>
      <c r="I77" s="19">
        <f t="shared" si="2"/>
        <v>0</v>
      </c>
      <c r="J77" s="19">
        <f t="shared" si="3"/>
        <v>0</v>
      </c>
      <c r="K77" s="19">
        <f t="shared" si="4"/>
        <v>1</v>
      </c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88">
        <v>65</v>
      </c>
      <c r="B78" s="114" t="s">
        <v>259</v>
      </c>
      <c r="C78" s="110" t="str">
        <f ca="1">Internal!C78</f>
        <v>2301650140070</v>
      </c>
      <c r="D78" s="90" t="s">
        <v>223</v>
      </c>
      <c r="E78" s="91" t="s">
        <v>162</v>
      </c>
      <c r="F78" s="134">
        <v>39</v>
      </c>
      <c r="G78" s="81">
        <f t="shared" si="0"/>
        <v>39</v>
      </c>
      <c r="H78" s="19">
        <f t="shared" si="1"/>
        <v>39</v>
      </c>
      <c r="I78" s="19">
        <f t="shared" si="2"/>
        <v>0</v>
      </c>
      <c r="J78" s="19">
        <f t="shared" si="3"/>
        <v>0</v>
      </c>
      <c r="K78" s="19">
        <f t="shared" si="4"/>
        <v>1</v>
      </c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88">
        <v>66</v>
      </c>
      <c r="B79" s="114" t="s">
        <v>259</v>
      </c>
      <c r="C79" s="110" t="str">
        <f ca="1">Internal!C79</f>
        <v>2301650140071</v>
      </c>
      <c r="D79" s="90" t="s">
        <v>224</v>
      </c>
      <c r="E79" s="91" t="s">
        <v>162</v>
      </c>
      <c r="F79" s="134">
        <v>37</v>
      </c>
      <c r="G79" s="81">
        <f t="shared" si="0"/>
        <v>37</v>
      </c>
      <c r="H79" s="19">
        <f t="shared" si="1"/>
        <v>37</v>
      </c>
      <c r="I79" s="19">
        <f t="shared" si="2"/>
        <v>0</v>
      </c>
      <c r="J79" s="19">
        <f t="shared" si="3"/>
        <v>0</v>
      </c>
      <c r="K79" s="19">
        <f t="shared" si="4"/>
        <v>1</v>
      </c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88">
        <v>67</v>
      </c>
      <c r="B80" s="114" t="s">
        <v>259</v>
      </c>
      <c r="C80" s="110" t="str">
        <f ca="1">Internal!C80</f>
        <v>2301650140072</v>
      </c>
      <c r="D80" s="90" t="s">
        <v>225</v>
      </c>
      <c r="E80" s="91" t="s">
        <v>162</v>
      </c>
      <c r="F80" s="134">
        <v>45</v>
      </c>
      <c r="G80" s="81">
        <f t="shared" si="0"/>
        <v>45</v>
      </c>
      <c r="H80" s="19">
        <f t="shared" si="1"/>
        <v>45</v>
      </c>
      <c r="I80" s="19">
        <f t="shared" si="2"/>
        <v>0</v>
      </c>
      <c r="J80" s="19">
        <f t="shared" si="3"/>
        <v>0</v>
      </c>
      <c r="K80" s="19">
        <f t="shared" si="4"/>
        <v>1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88">
        <v>68</v>
      </c>
      <c r="B81" s="114" t="s">
        <v>259</v>
      </c>
      <c r="C81" s="110" t="str">
        <f ca="1">Internal!C81</f>
        <v>2301650140073</v>
      </c>
      <c r="D81" s="90" t="s">
        <v>226</v>
      </c>
      <c r="E81" s="91" t="s">
        <v>162</v>
      </c>
      <c r="F81" s="134">
        <v>48</v>
      </c>
      <c r="G81" s="81">
        <f t="shared" si="0"/>
        <v>48</v>
      </c>
      <c r="H81" s="19">
        <f t="shared" si="1"/>
        <v>48</v>
      </c>
      <c r="I81" s="19">
        <f t="shared" si="2"/>
        <v>0</v>
      </c>
      <c r="J81" s="19">
        <f t="shared" si="3"/>
        <v>0</v>
      </c>
      <c r="K81" s="19">
        <f t="shared" si="4"/>
        <v>1</v>
      </c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88">
        <v>69</v>
      </c>
      <c r="B82" s="114" t="s">
        <v>259</v>
      </c>
      <c r="C82" s="110" t="str">
        <f ca="1">Internal!C82</f>
        <v>2301650140074</v>
      </c>
      <c r="D82" s="90" t="s">
        <v>227</v>
      </c>
      <c r="E82" s="91" t="s">
        <v>162</v>
      </c>
      <c r="F82" s="134">
        <v>48</v>
      </c>
      <c r="G82" s="81">
        <f t="shared" si="0"/>
        <v>48</v>
      </c>
      <c r="H82" s="19">
        <f t="shared" si="1"/>
        <v>48</v>
      </c>
      <c r="I82" s="19">
        <f t="shared" si="2"/>
        <v>0</v>
      </c>
      <c r="J82" s="19">
        <f t="shared" si="3"/>
        <v>0</v>
      </c>
      <c r="K82" s="19">
        <f t="shared" si="4"/>
        <v>1</v>
      </c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88">
        <v>70</v>
      </c>
      <c r="B83" s="114" t="s">
        <v>259</v>
      </c>
      <c r="C83" s="110" t="str">
        <f ca="1">Internal!C83</f>
        <v>2301650140075</v>
      </c>
      <c r="D83" s="90" t="s">
        <v>228</v>
      </c>
      <c r="E83" s="91" t="s">
        <v>162</v>
      </c>
      <c r="F83" s="134">
        <v>42</v>
      </c>
      <c r="G83" s="81">
        <f t="shared" si="0"/>
        <v>42</v>
      </c>
      <c r="H83" s="19">
        <f t="shared" si="1"/>
        <v>42</v>
      </c>
      <c r="I83" s="19">
        <f t="shared" si="2"/>
        <v>0</v>
      </c>
      <c r="J83" s="19">
        <f t="shared" si="3"/>
        <v>0</v>
      </c>
      <c r="K83" s="19">
        <f t="shared" si="4"/>
        <v>1</v>
      </c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88">
        <v>71</v>
      </c>
      <c r="B84" s="114" t="s">
        <v>259</v>
      </c>
      <c r="C84" s="110" t="str">
        <f ca="1">Internal!C84</f>
        <v>2301650140077</v>
      </c>
      <c r="D84" s="90" t="s">
        <v>229</v>
      </c>
      <c r="E84" s="91" t="s">
        <v>162</v>
      </c>
      <c r="F84" s="134">
        <v>42</v>
      </c>
      <c r="G84" s="81">
        <f t="shared" si="0"/>
        <v>42</v>
      </c>
      <c r="H84" s="19">
        <f t="shared" si="1"/>
        <v>42</v>
      </c>
      <c r="I84" s="19">
        <f t="shared" si="2"/>
        <v>0</v>
      </c>
      <c r="J84" s="19">
        <f t="shared" si="3"/>
        <v>0</v>
      </c>
      <c r="K84" s="19">
        <f t="shared" si="4"/>
        <v>1</v>
      </c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88">
        <v>72</v>
      </c>
      <c r="B85" s="114" t="s">
        <v>259</v>
      </c>
      <c r="C85" s="110" t="str">
        <f ca="1">Internal!C85</f>
        <v>2301650140078</v>
      </c>
      <c r="D85" s="90" t="s">
        <v>230</v>
      </c>
      <c r="E85" s="91" t="s">
        <v>162</v>
      </c>
      <c r="F85" s="134">
        <v>42</v>
      </c>
      <c r="G85" s="81">
        <f t="shared" si="0"/>
        <v>42</v>
      </c>
      <c r="H85" s="19">
        <f t="shared" si="1"/>
        <v>42</v>
      </c>
      <c r="I85" s="19">
        <f t="shared" si="2"/>
        <v>0</v>
      </c>
      <c r="J85" s="19">
        <f t="shared" si="3"/>
        <v>0</v>
      </c>
      <c r="K85" s="19">
        <f t="shared" si="4"/>
        <v>1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88">
        <v>73</v>
      </c>
      <c r="B86" s="114" t="s">
        <v>259</v>
      </c>
      <c r="C86" s="110" t="str">
        <f ca="1">Internal!C86</f>
        <v>2301650140079</v>
      </c>
      <c r="D86" s="90" t="s">
        <v>231</v>
      </c>
      <c r="E86" s="91" t="s">
        <v>162</v>
      </c>
      <c r="F86" s="134">
        <v>50</v>
      </c>
      <c r="G86" s="81">
        <f t="shared" si="0"/>
        <v>50</v>
      </c>
      <c r="H86" s="19">
        <f t="shared" si="1"/>
        <v>50</v>
      </c>
      <c r="I86" s="19">
        <f t="shared" si="2"/>
        <v>0</v>
      </c>
      <c r="J86" s="19">
        <f t="shared" si="3"/>
        <v>0</v>
      </c>
      <c r="K86" s="19">
        <f t="shared" si="4"/>
        <v>1</v>
      </c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88">
        <v>74</v>
      </c>
      <c r="B87" s="114" t="s">
        <v>259</v>
      </c>
      <c r="C87" s="110" t="str">
        <f ca="1">Internal!C87</f>
        <v>2301650140080</v>
      </c>
      <c r="D87" s="90" t="s">
        <v>232</v>
      </c>
      <c r="E87" s="91" t="s">
        <v>162</v>
      </c>
      <c r="F87" s="134">
        <v>40</v>
      </c>
      <c r="G87" s="81">
        <f t="shared" si="0"/>
        <v>40</v>
      </c>
      <c r="H87" s="19">
        <f t="shared" si="1"/>
        <v>40</v>
      </c>
      <c r="I87" s="19">
        <f t="shared" si="2"/>
        <v>0</v>
      </c>
      <c r="J87" s="19">
        <f t="shared" si="3"/>
        <v>0</v>
      </c>
      <c r="K87" s="19">
        <f t="shared" si="4"/>
        <v>1</v>
      </c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88">
        <v>75</v>
      </c>
      <c r="B88" s="114" t="s">
        <v>259</v>
      </c>
      <c r="C88" s="110" t="str">
        <f ca="1">Internal!C88</f>
        <v>2301650140081</v>
      </c>
      <c r="D88" s="90" t="s">
        <v>233</v>
      </c>
      <c r="E88" s="91" t="s">
        <v>162</v>
      </c>
      <c r="F88" s="134">
        <v>50</v>
      </c>
      <c r="G88" s="81">
        <f t="shared" si="0"/>
        <v>50</v>
      </c>
      <c r="H88" s="19">
        <f t="shared" si="1"/>
        <v>50</v>
      </c>
      <c r="I88" s="19">
        <f t="shared" si="2"/>
        <v>0</v>
      </c>
      <c r="J88" s="19">
        <f t="shared" si="3"/>
        <v>0</v>
      </c>
      <c r="K88" s="19">
        <f t="shared" si="4"/>
        <v>1</v>
      </c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88">
        <v>76</v>
      </c>
      <c r="B89" s="114" t="s">
        <v>259</v>
      </c>
      <c r="C89" s="110" t="str">
        <f ca="1">Internal!C89</f>
        <v>2301650140082</v>
      </c>
      <c r="D89" s="90" t="s">
        <v>234</v>
      </c>
      <c r="E89" s="91" t="s">
        <v>162</v>
      </c>
      <c r="F89" s="134">
        <v>30</v>
      </c>
      <c r="G89" s="81">
        <f t="shared" si="0"/>
        <v>30</v>
      </c>
      <c r="H89" s="19">
        <f t="shared" si="1"/>
        <v>30</v>
      </c>
      <c r="I89" s="19">
        <f t="shared" si="2"/>
        <v>0</v>
      </c>
      <c r="J89" s="19">
        <f t="shared" si="3"/>
        <v>0</v>
      </c>
      <c r="K89" s="19">
        <f t="shared" si="4"/>
        <v>1</v>
      </c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88">
        <v>77</v>
      </c>
      <c r="B90" s="114" t="s">
        <v>259</v>
      </c>
      <c r="C90" s="110" t="str">
        <f ca="1">Internal!C90</f>
        <v>2301650140083</v>
      </c>
      <c r="D90" s="90" t="s">
        <v>235</v>
      </c>
      <c r="E90" s="91" t="s">
        <v>162</v>
      </c>
      <c r="F90" s="134">
        <v>47</v>
      </c>
      <c r="G90" s="81">
        <f t="shared" si="0"/>
        <v>47</v>
      </c>
      <c r="H90" s="19">
        <f t="shared" si="1"/>
        <v>47</v>
      </c>
      <c r="I90" s="19">
        <f t="shared" si="2"/>
        <v>0</v>
      </c>
      <c r="J90" s="19">
        <f t="shared" si="3"/>
        <v>0</v>
      </c>
      <c r="K90" s="19">
        <f t="shared" si="4"/>
        <v>1</v>
      </c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88">
        <v>78</v>
      </c>
      <c r="B91" s="114" t="s">
        <v>259</v>
      </c>
      <c r="C91" s="110" t="str">
        <f ca="1">Internal!C91</f>
        <v>2301650140084</v>
      </c>
      <c r="D91" s="90" t="s">
        <v>236</v>
      </c>
      <c r="E91" s="91" t="s">
        <v>162</v>
      </c>
      <c r="F91" s="134">
        <v>46</v>
      </c>
      <c r="G91" s="81">
        <f t="shared" si="0"/>
        <v>46</v>
      </c>
      <c r="H91" s="19">
        <f t="shared" si="1"/>
        <v>46</v>
      </c>
      <c r="I91" s="19">
        <f t="shared" si="2"/>
        <v>0</v>
      </c>
      <c r="J91" s="19">
        <f t="shared" si="3"/>
        <v>0</v>
      </c>
      <c r="K91" s="19">
        <f t="shared" si="4"/>
        <v>1</v>
      </c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88">
        <v>79</v>
      </c>
      <c r="B92" s="114" t="s">
        <v>259</v>
      </c>
      <c r="C92" s="110" t="str">
        <f ca="1">Internal!C92</f>
        <v>2301650140085</v>
      </c>
      <c r="D92" s="90" t="s">
        <v>237</v>
      </c>
      <c r="E92" s="91" t="s">
        <v>162</v>
      </c>
      <c r="F92" s="134">
        <v>30</v>
      </c>
      <c r="G92" s="81">
        <f t="shared" si="0"/>
        <v>30</v>
      </c>
      <c r="H92" s="19">
        <f t="shared" si="1"/>
        <v>30</v>
      </c>
      <c r="I92" s="19">
        <f t="shared" si="2"/>
        <v>0</v>
      </c>
      <c r="J92" s="19">
        <f t="shared" si="3"/>
        <v>0</v>
      </c>
      <c r="K92" s="19">
        <f t="shared" si="4"/>
        <v>1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88">
        <v>80</v>
      </c>
      <c r="B93" s="114" t="s">
        <v>259</v>
      </c>
      <c r="C93" s="110" t="str">
        <f ca="1">Internal!C93</f>
        <v>2301650140086</v>
      </c>
      <c r="D93" s="90" t="s">
        <v>238</v>
      </c>
      <c r="E93" s="91" t="s">
        <v>162</v>
      </c>
      <c r="F93" s="134">
        <v>50</v>
      </c>
      <c r="G93" s="81">
        <f t="shared" ref="G93:G114" si="5">IF(E93="A","A",IF(COUNTBLANK(F93)=COUNT($F$13),"ERROR",SUM(F93)))</f>
        <v>50</v>
      </c>
      <c r="H93" s="19">
        <f t="shared" ref="H93:H114" si="6">IF(E93="P",IF(ISNUMBER(MATCH($H$12,$F$10,0)),(SUMIF($F$10,$H$12,F93)),"NA"),"A")</f>
        <v>50</v>
      </c>
      <c r="I93" s="19">
        <f t="shared" ref="I93:I114" si="7">IF(H93="A","A",IF(COUNTBLANK(F93)=COUNT($F$13),0,IF(H93="NA",0,IF(H93&lt;($H$13*40)/100,1,0))))</f>
        <v>0</v>
      </c>
      <c r="J93" s="19">
        <f t="shared" ref="J93:J114" si="8">IF(H93="A","A",IF(H93="NA",0,IF(AND(H93&gt;=($H$13*40)/100,H93&lt;($H$13*60)/100),1,0)))</f>
        <v>0</v>
      </c>
      <c r="K93" s="19">
        <f t="shared" ref="K93:K114" si="9">IF(H93="A","A",IF(H93="NA",0,IF(H93&gt;=($H$13*60)/100,1,0)))</f>
        <v>1</v>
      </c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88">
        <v>81</v>
      </c>
      <c r="B94" s="114" t="s">
        <v>259</v>
      </c>
      <c r="C94" s="111" t="str">
        <f ca="1">Internal!C94</f>
        <v>2301650140087</v>
      </c>
      <c r="D94" s="90" t="s">
        <v>239</v>
      </c>
      <c r="E94" s="91" t="s">
        <v>162</v>
      </c>
      <c r="F94" s="134">
        <v>42</v>
      </c>
      <c r="G94" s="81">
        <f t="shared" si="5"/>
        <v>42</v>
      </c>
      <c r="H94" s="19">
        <f t="shared" si="6"/>
        <v>42</v>
      </c>
      <c r="I94" s="19">
        <f t="shared" si="7"/>
        <v>0</v>
      </c>
      <c r="J94" s="19">
        <f t="shared" si="8"/>
        <v>0</v>
      </c>
      <c r="K94" s="19">
        <f t="shared" si="9"/>
        <v>1</v>
      </c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88">
        <v>82</v>
      </c>
      <c r="B95" s="114" t="s">
        <v>259</v>
      </c>
      <c r="C95" s="111" t="str">
        <f ca="1">Internal!C95</f>
        <v>2301650140088</v>
      </c>
      <c r="D95" s="90" t="s">
        <v>240</v>
      </c>
      <c r="E95" s="91" t="s">
        <v>162</v>
      </c>
      <c r="F95" s="134">
        <v>45</v>
      </c>
      <c r="G95" s="81">
        <f t="shared" si="5"/>
        <v>45</v>
      </c>
      <c r="H95" s="19">
        <f t="shared" si="6"/>
        <v>45</v>
      </c>
      <c r="I95" s="19">
        <f t="shared" si="7"/>
        <v>0</v>
      </c>
      <c r="J95" s="19">
        <f t="shared" si="8"/>
        <v>0</v>
      </c>
      <c r="K95" s="19">
        <f t="shared" si="9"/>
        <v>1</v>
      </c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88">
        <v>83</v>
      </c>
      <c r="B96" s="114" t="s">
        <v>259</v>
      </c>
      <c r="C96" s="111" t="str">
        <f ca="1">Internal!C96</f>
        <v>2301650140089</v>
      </c>
      <c r="D96" s="90" t="s">
        <v>241</v>
      </c>
      <c r="E96" s="91" t="s">
        <v>162</v>
      </c>
      <c r="F96" s="134">
        <v>49</v>
      </c>
      <c r="G96" s="81">
        <f t="shared" si="5"/>
        <v>49</v>
      </c>
      <c r="H96" s="19">
        <f t="shared" si="6"/>
        <v>49</v>
      </c>
      <c r="I96" s="19">
        <f t="shared" si="7"/>
        <v>0</v>
      </c>
      <c r="J96" s="19">
        <f t="shared" si="8"/>
        <v>0</v>
      </c>
      <c r="K96" s="19">
        <f t="shared" si="9"/>
        <v>1</v>
      </c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88">
        <v>84</v>
      </c>
      <c r="B97" s="114" t="s">
        <v>259</v>
      </c>
      <c r="C97" s="111" t="str">
        <f ca="1">Internal!C97</f>
        <v>2301650140090</v>
      </c>
      <c r="D97" s="90" t="s">
        <v>242</v>
      </c>
      <c r="E97" s="91" t="s">
        <v>162</v>
      </c>
      <c r="F97" s="134">
        <v>32</v>
      </c>
      <c r="G97" s="81">
        <f t="shared" si="5"/>
        <v>32</v>
      </c>
      <c r="H97" s="19">
        <f t="shared" si="6"/>
        <v>32</v>
      </c>
      <c r="I97" s="19">
        <f t="shared" si="7"/>
        <v>0</v>
      </c>
      <c r="J97" s="19">
        <f t="shared" si="8"/>
        <v>0</v>
      </c>
      <c r="K97" s="19">
        <f t="shared" si="9"/>
        <v>1</v>
      </c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88">
        <v>85</v>
      </c>
      <c r="B98" s="114" t="s">
        <v>259</v>
      </c>
      <c r="C98" s="111" t="str">
        <f ca="1">Internal!C98</f>
        <v>2301650140091</v>
      </c>
      <c r="D98" s="90" t="s">
        <v>243</v>
      </c>
      <c r="E98" s="91" t="s">
        <v>162</v>
      </c>
      <c r="F98" s="134">
        <v>48</v>
      </c>
      <c r="G98" s="81">
        <f t="shared" si="5"/>
        <v>48</v>
      </c>
      <c r="H98" s="19">
        <f t="shared" si="6"/>
        <v>48</v>
      </c>
      <c r="I98" s="19">
        <f t="shared" si="7"/>
        <v>0</v>
      </c>
      <c r="J98" s="19">
        <f t="shared" si="8"/>
        <v>0</v>
      </c>
      <c r="K98" s="19">
        <f t="shared" si="9"/>
        <v>1</v>
      </c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88">
        <v>86</v>
      </c>
      <c r="B99" s="114" t="s">
        <v>259</v>
      </c>
      <c r="C99" s="111" t="str">
        <f ca="1">Internal!C99</f>
        <v>2301650140092</v>
      </c>
      <c r="D99" s="90" t="s">
        <v>244</v>
      </c>
      <c r="E99" s="91" t="s">
        <v>162</v>
      </c>
      <c r="F99" s="134">
        <v>44</v>
      </c>
      <c r="G99" s="81">
        <f t="shared" si="5"/>
        <v>44</v>
      </c>
      <c r="H99" s="19">
        <f t="shared" si="6"/>
        <v>44</v>
      </c>
      <c r="I99" s="19">
        <f t="shared" si="7"/>
        <v>0</v>
      </c>
      <c r="J99" s="19">
        <f t="shared" si="8"/>
        <v>0</v>
      </c>
      <c r="K99" s="19">
        <f t="shared" si="9"/>
        <v>1</v>
      </c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88">
        <v>87</v>
      </c>
      <c r="B100" s="114" t="s">
        <v>259</v>
      </c>
      <c r="C100" s="111" t="str">
        <f ca="1">Internal!C100</f>
        <v>2301650140093</v>
      </c>
      <c r="D100" s="90" t="s">
        <v>245</v>
      </c>
      <c r="E100" s="91" t="s">
        <v>162</v>
      </c>
      <c r="F100" s="134">
        <v>30</v>
      </c>
      <c r="G100" s="81">
        <f t="shared" si="5"/>
        <v>30</v>
      </c>
      <c r="H100" s="19">
        <f t="shared" si="6"/>
        <v>30</v>
      </c>
      <c r="I100" s="19">
        <f t="shared" si="7"/>
        <v>0</v>
      </c>
      <c r="J100" s="19">
        <f t="shared" si="8"/>
        <v>0</v>
      </c>
      <c r="K100" s="19">
        <f t="shared" si="9"/>
        <v>1</v>
      </c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88">
        <v>88</v>
      </c>
      <c r="B101" s="114" t="s">
        <v>259</v>
      </c>
      <c r="C101" s="111" t="str">
        <f ca="1">Internal!C101</f>
        <v>2301650140094</v>
      </c>
      <c r="D101" s="90" t="s">
        <v>246</v>
      </c>
      <c r="E101" s="91" t="s">
        <v>162</v>
      </c>
      <c r="F101" s="134">
        <v>43</v>
      </c>
      <c r="G101" s="81">
        <f t="shared" si="5"/>
        <v>43</v>
      </c>
      <c r="H101" s="19">
        <f t="shared" si="6"/>
        <v>43</v>
      </c>
      <c r="I101" s="19">
        <f t="shared" si="7"/>
        <v>0</v>
      </c>
      <c r="J101" s="19">
        <f t="shared" si="8"/>
        <v>0</v>
      </c>
      <c r="K101" s="19">
        <f t="shared" si="9"/>
        <v>1</v>
      </c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88">
        <v>89</v>
      </c>
      <c r="B102" s="114" t="s">
        <v>259</v>
      </c>
      <c r="C102" s="111" t="str">
        <f ca="1">Internal!C102</f>
        <v>2301650140095</v>
      </c>
      <c r="D102" s="90" t="s">
        <v>247</v>
      </c>
      <c r="E102" s="91" t="s">
        <v>162</v>
      </c>
      <c r="F102" s="134">
        <v>46</v>
      </c>
      <c r="G102" s="81">
        <f t="shared" si="5"/>
        <v>46</v>
      </c>
      <c r="H102" s="19">
        <f t="shared" si="6"/>
        <v>46</v>
      </c>
      <c r="I102" s="19">
        <f t="shared" si="7"/>
        <v>0</v>
      </c>
      <c r="J102" s="19">
        <f t="shared" si="8"/>
        <v>0</v>
      </c>
      <c r="K102" s="19">
        <f t="shared" si="9"/>
        <v>1</v>
      </c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88">
        <v>90</v>
      </c>
      <c r="B103" s="114" t="s">
        <v>259</v>
      </c>
      <c r="C103" s="111" t="str">
        <f ca="1">Internal!C103</f>
        <v>2301650140096</v>
      </c>
      <c r="D103" s="90" t="s">
        <v>248</v>
      </c>
      <c r="E103" s="91" t="s">
        <v>162</v>
      </c>
      <c r="F103" s="134">
        <v>41</v>
      </c>
      <c r="G103" s="81">
        <f t="shared" si="5"/>
        <v>41</v>
      </c>
      <c r="H103" s="19">
        <f t="shared" si="6"/>
        <v>41</v>
      </c>
      <c r="I103" s="19">
        <f t="shared" si="7"/>
        <v>0</v>
      </c>
      <c r="J103" s="19">
        <f t="shared" si="8"/>
        <v>0</v>
      </c>
      <c r="K103" s="19">
        <f t="shared" si="9"/>
        <v>1</v>
      </c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88">
        <v>91</v>
      </c>
      <c r="B104" s="114" t="s">
        <v>259</v>
      </c>
      <c r="C104" s="111" t="str">
        <f ca="1">Internal!C104</f>
        <v>2301650140097</v>
      </c>
      <c r="D104" s="90" t="s">
        <v>249</v>
      </c>
      <c r="E104" s="91" t="s">
        <v>162</v>
      </c>
      <c r="F104" s="134">
        <v>30</v>
      </c>
      <c r="G104" s="81">
        <f t="shared" si="5"/>
        <v>30</v>
      </c>
      <c r="H104" s="19">
        <f t="shared" si="6"/>
        <v>30</v>
      </c>
      <c r="I104" s="19">
        <f t="shared" si="7"/>
        <v>0</v>
      </c>
      <c r="J104" s="19">
        <f t="shared" si="8"/>
        <v>0</v>
      </c>
      <c r="K104" s="19">
        <f t="shared" si="9"/>
        <v>1</v>
      </c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88">
        <v>92</v>
      </c>
      <c r="B105" s="114" t="s">
        <v>259</v>
      </c>
      <c r="C105" s="111" t="str">
        <f ca="1">Internal!C105</f>
        <v>2301650140098</v>
      </c>
      <c r="D105" s="90" t="s">
        <v>249</v>
      </c>
      <c r="E105" s="91" t="s">
        <v>162</v>
      </c>
      <c r="F105" s="134">
        <v>43</v>
      </c>
      <c r="G105" s="81">
        <f t="shared" si="5"/>
        <v>43</v>
      </c>
      <c r="H105" s="19">
        <f t="shared" si="6"/>
        <v>43</v>
      </c>
      <c r="I105" s="19">
        <f t="shared" si="7"/>
        <v>0</v>
      </c>
      <c r="J105" s="19">
        <f t="shared" si="8"/>
        <v>0</v>
      </c>
      <c r="K105" s="19">
        <f t="shared" si="9"/>
        <v>1</v>
      </c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88">
        <v>93</v>
      </c>
      <c r="B106" s="114" t="s">
        <v>259</v>
      </c>
      <c r="C106" s="111" t="str">
        <f ca="1">Internal!C106</f>
        <v>2301650140099</v>
      </c>
      <c r="D106" s="90" t="s">
        <v>250</v>
      </c>
      <c r="E106" s="91" t="s">
        <v>162</v>
      </c>
      <c r="F106" s="134">
        <v>42</v>
      </c>
      <c r="G106" s="81">
        <f t="shared" si="5"/>
        <v>42</v>
      </c>
      <c r="H106" s="19">
        <f t="shared" si="6"/>
        <v>42</v>
      </c>
      <c r="I106" s="19">
        <f t="shared" si="7"/>
        <v>0</v>
      </c>
      <c r="J106" s="19">
        <f t="shared" si="8"/>
        <v>0</v>
      </c>
      <c r="K106" s="19">
        <f t="shared" si="9"/>
        <v>1</v>
      </c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88">
        <v>94</v>
      </c>
      <c r="B107" s="114" t="s">
        <v>259</v>
      </c>
      <c r="C107" s="111" t="str">
        <f ca="1">Internal!C107</f>
        <v>2301650140100</v>
      </c>
      <c r="D107" s="90" t="s">
        <v>251</v>
      </c>
      <c r="E107" s="91" t="s">
        <v>162</v>
      </c>
      <c r="F107" s="134">
        <v>30</v>
      </c>
      <c r="G107" s="81">
        <f t="shared" si="5"/>
        <v>30</v>
      </c>
      <c r="H107" s="19">
        <f t="shared" si="6"/>
        <v>30</v>
      </c>
      <c r="I107" s="19">
        <f t="shared" si="7"/>
        <v>0</v>
      </c>
      <c r="J107" s="19">
        <f t="shared" si="8"/>
        <v>0</v>
      </c>
      <c r="K107" s="19">
        <f t="shared" si="9"/>
        <v>1</v>
      </c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88">
        <v>95</v>
      </c>
      <c r="B108" s="114" t="s">
        <v>259</v>
      </c>
      <c r="C108" s="111" t="str">
        <f ca="1">Internal!C108</f>
        <v>2301650140101</v>
      </c>
      <c r="D108" s="90" t="s">
        <v>252</v>
      </c>
      <c r="E108" s="91" t="s">
        <v>162</v>
      </c>
      <c r="F108" s="134">
        <v>42</v>
      </c>
      <c r="G108" s="81">
        <f t="shared" si="5"/>
        <v>42</v>
      </c>
      <c r="H108" s="19">
        <f t="shared" si="6"/>
        <v>42</v>
      </c>
      <c r="I108" s="19">
        <f t="shared" si="7"/>
        <v>0</v>
      </c>
      <c r="J108" s="19">
        <f t="shared" si="8"/>
        <v>0</v>
      </c>
      <c r="K108" s="19">
        <f t="shared" si="9"/>
        <v>1</v>
      </c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88">
        <v>96</v>
      </c>
      <c r="B109" s="114" t="s">
        <v>259</v>
      </c>
      <c r="C109" s="111" t="str">
        <f ca="1">Internal!C109</f>
        <v>2301650140102</v>
      </c>
      <c r="D109" s="90" t="s">
        <v>253</v>
      </c>
      <c r="E109" s="91" t="s">
        <v>162</v>
      </c>
      <c r="F109" s="134">
        <v>43</v>
      </c>
      <c r="G109" s="81">
        <f t="shared" si="5"/>
        <v>43</v>
      </c>
      <c r="H109" s="19">
        <f t="shared" si="6"/>
        <v>43</v>
      </c>
      <c r="I109" s="19">
        <f t="shared" si="7"/>
        <v>0</v>
      </c>
      <c r="J109" s="19">
        <f t="shared" si="8"/>
        <v>0</v>
      </c>
      <c r="K109" s="19">
        <f t="shared" si="9"/>
        <v>1</v>
      </c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88">
        <v>97</v>
      </c>
      <c r="B110" s="114" t="s">
        <v>259</v>
      </c>
      <c r="C110" s="111" t="str">
        <f ca="1">Internal!C110</f>
        <v>2301650140103</v>
      </c>
      <c r="D110" s="90" t="s">
        <v>254</v>
      </c>
      <c r="E110" s="91" t="s">
        <v>162</v>
      </c>
      <c r="F110" s="134">
        <v>43</v>
      </c>
      <c r="G110" s="81">
        <f t="shared" si="5"/>
        <v>43</v>
      </c>
      <c r="H110" s="19">
        <f t="shared" si="6"/>
        <v>43</v>
      </c>
      <c r="I110" s="19">
        <f t="shared" si="7"/>
        <v>0</v>
      </c>
      <c r="J110" s="19">
        <f t="shared" si="8"/>
        <v>0</v>
      </c>
      <c r="K110" s="19">
        <f t="shared" si="9"/>
        <v>1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88">
        <v>98</v>
      </c>
      <c r="B111" s="114" t="s">
        <v>259</v>
      </c>
      <c r="C111" s="111" t="str">
        <f ca="1">Internal!C111</f>
        <v>2301650140105</v>
      </c>
      <c r="D111" s="90" t="s">
        <v>255</v>
      </c>
      <c r="E111" s="91" t="s">
        <v>162</v>
      </c>
      <c r="F111" s="134">
        <v>41</v>
      </c>
      <c r="G111" s="81">
        <f t="shared" si="5"/>
        <v>41</v>
      </c>
      <c r="H111" s="19">
        <f t="shared" si="6"/>
        <v>41</v>
      </c>
      <c r="I111" s="19">
        <f t="shared" si="7"/>
        <v>0</v>
      </c>
      <c r="J111" s="19">
        <f t="shared" si="8"/>
        <v>0</v>
      </c>
      <c r="K111" s="19">
        <f t="shared" si="9"/>
        <v>1</v>
      </c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88">
        <v>99</v>
      </c>
      <c r="B112" s="114" t="s">
        <v>259</v>
      </c>
      <c r="C112" s="111" t="str">
        <f ca="1">Internal!C112</f>
        <v>2301650140106</v>
      </c>
      <c r="D112" s="90" t="s">
        <v>256</v>
      </c>
      <c r="E112" s="91" t="s">
        <v>162</v>
      </c>
      <c r="F112" s="134">
        <v>33</v>
      </c>
      <c r="G112" s="81">
        <f t="shared" si="5"/>
        <v>33</v>
      </c>
      <c r="H112" s="19">
        <f t="shared" si="6"/>
        <v>33</v>
      </c>
      <c r="I112" s="19">
        <f t="shared" si="7"/>
        <v>0</v>
      </c>
      <c r="J112" s="19">
        <f t="shared" si="8"/>
        <v>0</v>
      </c>
      <c r="K112" s="19">
        <f t="shared" si="9"/>
        <v>1</v>
      </c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88">
        <v>100</v>
      </c>
      <c r="B113" s="114" t="s">
        <v>259</v>
      </c>
      <c r="C113" s="112" t="str">
        <f ca="1">Internal!C113</f>
        <v>2301650140107</v>
      </c>
      <c r="D113" s="90" t="s">
        <v>257</v>
      </c>
      <c r="E113" s="91" t="s">
        <v>162</v>
      </c>
      <c r="F113" s="134">
        <v>41</v>
      </c>
      <c r="G113" s="81">
        <f t="shared" si="5"/>
        <v>41</v>
      </c>
      <c r="H113" s="19">
        <f t="shared" si="6"/>
        <v>41</v>
      </c>
      <c r="I113" s="19">
        <f t="shared" si="7"/>
        <v>0</v>
      </c>
      <c r="J113" s="19">
        <f t="shared" si="8"/>
        <v>0</v>
      </c>
      <c r="K113" s="19">
        <f t="shared" si="9"/>
        <v>1</v>
      </c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115">
        <v>101</v>
      </c>
      <c r="B114" s="116" t="s">
        <v>259</v>
      </c>
      <c r="C114" s="117" t="str">
        <f ca="1">Internal!C114</f>
        <v>2301650140108</v>
      </c>
      <c r="D114" s="118" t="s">
        <v>258</v>
      </c>
      <c r="E114" s="119" t="s">
        <v>162</v>
      </c>
      <c r="F114" s="134">
        <v>41</v>
      </c>
      <c r="G114" s="120">
        <f t="shared" si="5"/>
        <v>41</v>
      </c>
      <c r="H114" s="121">
        <f t="shared" si="6"/>
        <v>41</v>
      </c>
      <c r="I114" s="121">
        <f t="shared" si="7"/>
        <v>0</v>
      </c>
      <c r="J114" s="121">
        <f t="shared" si="8"/>
        <v>0</v>
      </c>
      <c r="K114" s="121">
        <f t="shared" si="9"/>
        <v>1</v>
      </c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83"/>
      <c r="B115" s="84"/>
      <c r="C115" s="85"/>
      <c r="D115" s="86"/>
      <c r="E115" s="87"/>
      <c r="F115" s="87"/>
      <c r="G115" s="122" t="s">
        <v>53</v>
      </c>
      <c r="H115" s="161" t="s">
        <v>41</v>
      </c>
      <c r="I115" s="123">
        <f>SUM(I14:I114)</f>
        <v>0</v>
      </c>
      <c r="J115" s="123">
        <f>SUM(J14:J114)</f>
        <v>1</v>
      </c>
      <c r="K115" s="123">
        <f>SUM(K14:K114)</f>
        <v>99</v>
      </c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83"/>
      <c r="B116" s="84"/>
      <c r="C116" s="85"/>
      <c r="D116" s="86"/>
      <c r="E116" s="87"/>
      <c r="F116" s="87"/>
      <c r="G116" s="122" t="s">
        <v>54</v>
      </c>
      <c r="H116" s="162"/>
      <c r="I116" s="123">
        <f t="shared" ref="I116:K116" si="10">IF($E$13=0,0,(I115*100)/$E$13)</f>
        <v>0</v>
      </c>
      <c r="J116" s="123">
        <f t="shared" si="10"/>
        <v>0.99009900990099009</v>
      </c>
      <c r="K116" s="123">
        <f t="shared" si="10"/>
        <v>98.019801980198025</v>
      </c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83"/>
      <c r="B117" s="84"/>
      <c r="C117" s="85"/>
      <c r="D117" s="86"/>
      <c r="E117" s="87"/>
      <c r="F117" s="87"/>
      <c r="G117" s="124" t="s">
        <v>55</v>
      </c>
      <c r="H117" s="162"/>
      <c r="I117" s="163">
        <f>IF(H13=0,"NOT APPLICABLE",ROUND((I116+2*J116+3*K116)/3,2))</f>
        <v>98.68</v>
      </c>
      <c r="J117" s="162"/>
      <c r="K117" s="162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9"/>
      <c r="E118" s="20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9"/>
      <c r="E119" s="20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9"/>
      <c r="E120" s="20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9"/>
      <c r="E121" s="20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9"/>
      <c r="E122" s="20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9"/>
      <c r="E123" s="20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9"/>
      <c r="E124" s="20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9"/>
      <c r="E125" s="20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9"/>
      <c r="E126" s="20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9"/>
      <c r="E127" s="20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9"/>
      <c r="E128" s="20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9"/>
      <c r="E129" s="20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9"/>
      <c r="E130" s="20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9"/>
      <c r="E131" s="20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9"/>
      <c r="E132" s="20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9"/>
      <c r="E133" s="20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9"/>
      <c r="E134" s="20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9"/>
      <c r="E135" s="20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9"/>
      <c r="E136" s="20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9"/>
      <c r="E137" s="20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9"/>
      <c r="E138" s="20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9"/>
      <c r="E139" s="20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9"/>
      <c r="E140" s="20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9"/>
      <c r="E141" s="20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9"/>
      <c r="E142" s="20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9"/>
      <c r="E143" s="20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9"/>
      <c r="E144" s="20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9"/>
      <c r="E145" s="20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9"/>
      <c r="E146" s="20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9"/>
      <c r="E147" s="20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9"/>
      <c r="E148" s="20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9"/>
      <c r="E149" s="20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9"/>
      <c r="E150" s="20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9"/>
      <c r="E151" s="20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9"/>
      <c r="E152" s="20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9"/>
      <c r="E153" s="20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9"/>
      <c r="E154" s="20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9"/>
      <c r="E155" s="20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9"/>
      <c r="E156" s="20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9"/>
      <c r="E157" s="20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9"/>
      <c r="E158" s="20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9"/>
      <c r="E159" s="20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9"/>
      <c r="E160" s="20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9"/>
      <c r="E161" s="20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9"/>
      <c r="E162" s="20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9"/>
      <c r="E163" s="20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9"/>
      <c r="E164" s="20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9"/>
      <c r="E165" s="20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9"/>
      <c r="E166" s="20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9"/>
      <c r="E167" s="20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9"/>
      <c r="E168" s="20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9"/>
      <c r="E169" s="20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9"/>
      <c r="E170" s="20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9"/>
      <c r="E171" s="20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9"/>
      <c r="E172" s="20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9"/>
      <c r="E173" s="20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9"/>
      <c r="E174" s="20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9"/>
      <c r="E175" s="20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9"/>
      <c r="E176" s="20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9"/>
      <c r="E177" s="20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9"/>
      <c r="E178" s="20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9"/>
      <c r="E179" s="20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9"/>
      <c r="E180" s="20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9"/>
      <c r="E181" s="20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9"/>
      <c r="E182" s="20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9"/>
      <c r="E183" s="20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9"/>
      <c r="E184" s="20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9"/>
      <c r="E185" s="20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9"/>
      <c r="E186" s="20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9"/>
      <c r="E187" s="20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9"/>
      <c r="E188" s="20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9"/>
      <c r="E189" s="20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9"/>
      <c r="E190" s="20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9"/>
      <c r="E191" s="20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9"/>
      <c r="E192" s="20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9"/>
      <c r="E193" s="20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9"/>
      <c r="E194" s="20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9"/>
      <c r="E195" s="20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9"/>
      <c r="E196" s="20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9"/>
      <c r="E197" s="20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9"/>
      <c r="E198" s="20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9"/>
      <c r="E199" s="20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9"/>
      <c r="E200" s="20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9"/>
      <c r="E201" s="20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9"/>
      <c r="E202" s="20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9"/>
      <c r="E203" s="20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9"/>
      <c r="E204" s="20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9"/>
      <c r="E205" s="20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9"/>
      <c r="E206" s="20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9"/>
      <c r="E207" s="20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9"/>
      <c r="E208" s="20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9"/>
      <c r="E209" s="20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9"/>
      <c r="E210" s="20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9"/>
      <c r="E211" s="20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9"/>
      <c r="E212" s="20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9"/>
      <c r="E213" s="20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9"/>
      <c r="E214" s="20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9"/>
      <c r="E215" s="20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9"/>
      <c r="E216" s="20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9"/>
      <c r="E217" s="20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9"/>
      <c r="E218" s="20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9"/>
      <c r="E219" s="20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9"/>
      <c r="E220" s="20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9"/>
      <c r="E221" s="20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9"/>
      <c r="E222" s="20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9"/>
      <c r="E223" s="20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9"/>
      <c r="E224" s="20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9"/>
      <c r="E225" s="20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9"/>
      <c r="E226" s="20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9"/>
      <c r="E227" s="20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9"/>
      <c r="E228" s="20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9"/>
      <c r="E229" s="20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9"/>
      <c r="E230" s="20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9"/>
      <c r="E231" s="20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9"/>
      <c r="E232" s="20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9"/>
      <c r="E233" s="20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9"/>
      <c r="E234" s="20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9"/>
      <c r="E235" s="20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9"/>
      <c r="E236" s="20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9"/>
      <c r="E237" s="20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9"/>
      <c r="E238" s="20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9"/>
      <c r="E239" s="20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9"/>
      <c r="E240" s="20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9"/>
      <c r="E241" s="20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9"/>
      <c r="E242" s="20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9"/>
      <c r="E243" s="20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9"/>
      <c r="E244" s="20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9"/>
      <c r="E245" s="20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9"/>
      <c r="E246" s="20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9"/>
      <c r="E247" s="20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9"/>
      <c r="E248" s="20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9"/>
      <c r="E249" s="20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9"/>
      <c r="E250" s="20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9"/>
      <c r="E251" s="20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9"/>
      <c r="E252" s="20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9"/>
      <c r="E253" s="20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9"/>
      <c r="E254" s="20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9"/>
      <c r="E255" s="20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9"/>
      <c r="E256" s="20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9"/>
      <c r="E257" s="20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9"/>
      <c r="E258" s="20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9"/>
      <c r="E259" s="20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9"/>
      <c r="E260" s="20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9"/>
      <c r="E261" s="20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9"/>
      <c r="E262" s="20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9"/>
      <c r="E263" s="20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9"/>
      <c r="E264" s="20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9"/>
      <c r="E265" s="20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9"/>
      <c r="E266" s="20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9"/>
      <c r="E267" s="20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9"/>
      <c r="E268" s="20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9"/>
      <c r="E269" s="20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9"/>
      <c r="E270" s="20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9"/>
      <c r="E271" s="20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9"/>
      <c r="E272" s="20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9"/>
      <c r="E273" s="20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9"/>
      <c r="E274" s="20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9"/>
      <c r="E275" s="20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9"/>
      <c r="E276" s="20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9"/>
      <c r="E277" s="20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9"/>
      <c r="E278" s="20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9"/>
      <c r="E279" s="20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9"/>
      <c r="E280" s="20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9"/>
      <c r="E281" s="20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9"/>
      <c r="E282" s="20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9"/>
      <c r="E283" s="20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9"/>
      <c r="E284" s="20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9"/>
      <c r="E285" s="20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9"/>
      <c r="E286" s="20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9"/>
      <c r="E287" s="20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9"/>
      <c r="E288" s="20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9"/>
      <c r="E289" s="20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A290" s="9"/>
      <c r="B290" s="9"/>
      <c r="C290" s="9"/>
      <c r="D290" s="9"/>
      <c r="E290" s="20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>
      <c r="A291" s="9"/>
      <c r="B291" s="9"/>
      <c r="C291" s="9"/>
      <c r="D291" s="9"/>
      <c r="E291" s="20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>
      <c r="A292" s="9"/>
      <c r="B292" s="9"/>
      <c r="C292" s="9"/>
      <c r="D292" s="9"/>
      <c r="E292" s="20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>
      <c r="A293" s="9"/>
      <c r="B293" s="9"/>
      <c r="C293" s="9"/>
      <c r="D293" s="9"/>
      <c r="E293" s="20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>
      <c r="A294" s="9"/>
      <c r="B294" s="9"/>
      <c r="C294" s="9"/>
      <c r="D294" s="9"/>
      <c r="E294" s="20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>
      <c r="A295" s="9"/>
      <c r="B295" s="9"/>
      <c r="C295" s="9"/>
      <c r="D295" s="9"/>
      <c r="E295" s="20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>
      <c r="A296" s="9"/>
      <c r="B296" s="9"/>
      <c r="C296" s="9"/>
      <c r="D296" s="9"/>
      <c r="E296" s="20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>
      <c r="A297" s="9"/>
      <c r="B297" s="9"/>
      <c r="C297" s="9"/>
      <c r="D297" s="9"/>
      <c r="E297" s="20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>
      <c r="A298" s="9"/>
      <c r="B298" s="9"/>
      <c r="C298" s="9"/>
      <c r="D298" s="9"/>
      <c r="E298" s="20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>
      <c r="A299" s="9"/>
      <c r="B299" s="9"/>
      <c r="C299" s="9"/>
      <c r="D299" s="9"/>
      <c r="E299" s="20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>
      <c r="A300" s="9"/>
      <c r="B300" s="9"/>
      <c r="C300" s="9"/>
      <c r="D300" s="9"/>
      <c r="E300" s="20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>
      <c r="A301" s="9"/>
      <c r="B301" s="9"/>
      <c r="C301" s="9"/>
      <c r="D301" s="9"/>
      <c r="E301" s="20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>
      <c r="A302" s="9"/>
      <c r="B302" s="9"/>
      <c r="C302" s="9"/>
      <c r="D302" s="9"/>
      <c r="E302" s="20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>
      <c r="A303" s="9"/>
      <c r="B303" s="9"/>
      <c r="C303" s="9"/>
      <c r="D303" s="9"/>
      <c r="E303" s="20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>
      <c r="A304" s="9"/>
      <c r="B304" s="9"/>
      <c r="C304" s="9"/>
      <c r="D304" s="9"/>
      <c r="E304" s="20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>
      <c r="A305" s="9"/>
      <c r="B305" s="9"/>
      <c r="C305" s="9"/>
      <c r="D305" s="9"/>
      <c r="E305" s="20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>
      <c r="A306" s="9"/>
      <c r="B306" s="9"/>
      <c r="C306" s="9"/>
      <c r="D306" s="9"/>
      <c r="E306" s="20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>
      <c r="A307" s="9"/>
      <c r="B307" s="9"/>
      <c r="C307" s="9"/>
      <c r="D307" s="9"/>
      <c r="E307" s="20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>
      <c r="A308" s="9"/>
      <c r="B308" s="9"/>
      <c r="C308" s="9"/>
      <c r="D308" s="9"/>
      <c r="E308" s="20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>
      <c r="A309" s="9"/>
      <c r="B309" s="9"/>
      <c r="C309" s="9"/>
      <c r="D309" s="9"/>
      <c r="E309" s="20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>
      <c r="A310" s="9"/>
      <c r="B310" s="9"/>
      <c r="C310" s="9"/>
      <c r="D310" s="9"/>
      <c r="E310" s="20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>
      <c r="A311" s="9"/>
      <c r="B311" s="9"/>
      <c r="C311" s="9"/>
      <c r="D311" s="9"/>
      <c r="E311" s="20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>
      <c r="A312" s="9"/>
      <c r="B312" s="9"/>
      <c r="C312" s="9"/>
      <c r="D312" s="9"/>
      <c r="E312" s="20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>
      <c r="A313" s="9"/>
      <c r="B313" s="9"/>
      <c r="C313" s="9"/>
      <c r="D313" s="9"/>
      <c r="E313" s="20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>
      <c r="A314" s="9"/>
      <c r="B314" s="9"/>
      <c r="C314" s="9"/>
      <c r="D314" s="9"/>
      <c r="E314" s="20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>
      <c r="A315" s="9"/>
      <c r="B315" s="9"/>
      <c r="C315" s="9"/>
      <c r="D315" s="9"/>
      <c r="E315" s="20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>
      <c r="A316" s="9"/>
      <c r="B316" s="9"/>
      <c r="C316" s="9"/>
      <c r="D316" s="9"/>
      <c r="E316" s="20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>
      <c r="A317" s="9"/>
      <c r="B317" s="9"/>
      <c r="C317" s="9"/>
      <c r="D317" s="9"/>
      <c r="E317" s="20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>
      <c r="A318" s="9"/>
      <c r="B318" s="9"/>
      <c r="C318" s="9"/>
      <c r="D318" s="9"/>
      <c r="E318" s="20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>
      <c r="A319" s="9"/>
      <c r="B319" s="9"/>
      <c r="C319" s="9"/>
      <c r="D319" s="9"/>
      <c r="E319" s="20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>
      <c r="A320" s="9"/>
      <c r="B320" s="9"/>
      <c r="C320" s="9"/>
      <c r="D320" s="9"/>
      <c r="E320" s="20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>
      <c r="A321" s="9"/>
      <c r="B321" s="9"/>
      <c r="C321" s="9"/>
      <c r="D321" s="9"/>
      <c r="E321" s="20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>
      <c r="A322" s="9"/>
      <c r="B322" s="9"/>
      <c r="C322" s="9"/>
      <c r="D322" s="9"/>
      <c r="E322" s="20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>
      <c r="A323" s="9"/>
      <c r="B323" s="9"/>
      <c r="C323" s="9"/>
      <c r="D323" s="9"/>
      <c r="E323" s="20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>
      <c r="A324" s="9"/>
      <c r="B324" s="9"/>
      <c r="C324" s="9"/>
      <c r="D324" s="9"/>
      <c r="E324" s="20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>
      <c r="A325" s="9"/>
      <c r="B325" s="9"/>
      <c r="C325" s="9"/>
      <c r="D325" s="9"/>
      <c r="E325" s="20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>
      <c r="A326" s="9"/>
      <c r="B326" s="9"/>
      <c r="C326" s="9"/>
      <c r="D326" s="9"/>
      <c r="E326" s="20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>
      <c r="A327" s="9"/>
      <c r="B327" s="9"/>
      <c r="C327" s="9"/>
      <c r="D327" s="9"/>
      <c r="E327" s="20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>
      <c r="A328" s="9"/>
      <c r="B328" s="9"/>
      <c r="C328" s="9"/>
      <c r="D328" s="9"/>
      <c r="E328" s="20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>
      <c r="A329" s="9"/>
      <c r="B329" s="9"/>
      <c r="C329" s="9"/>
      <c r="D329" s="9"/>
      <c r="E329" s="20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>
      <c r="A330" s="9"/>
      <c r="B330" s="9"/>
      <c r="C330" s="9"/>
      <c r="D330" s="9"/>
      <c r="E330" s="20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>
      <c r="A331" s="9"/>
      <c r="B331" s="9"/>
      <c r="C331" s="9"/>
      <c r="D331" s="9"/>
      <c r="E331" s="20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>
      <c r="A332" s="9"/>
      <c r="B332" s="9"/>
      <c r="C332" s="9"/>
      <c r="D332" s="9"/>
      <c r="E332" s="20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>
      <c r="A333" s="9"/>
      <c r="B333" s="9"/>
      <c r="C333" s="9"/>
      <c r="D333" s="9"/>
      <c r="E333" s="20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>
      <c r="A334" s="9"/>
      <c r="B334" s="9"/>
      <c r="C334" s="9"/>
      <c r="D334" s="9"/>
      <c r="E334" s="20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>
      <c r="A335" s="9"/>
      <c r="B335" s="9"/>
      <c r="C335" s="9"/>
      <c r="D335" s="9"/>
      <c r="E335" s="20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>
      <c r="A336" s="9"/>
      <c r="B336" s="9"/>
      <c r="C336" s="9"/>
      <c r="D336" s="9"/>
      <c r="E336" s="20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>
      <c r="A337" s="9"/>
      <c r="B337" s="9"/>
      <c r="C337" s="9"/>
      <c r="D337" s="9"/>
      <c r="E337" s="20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>
      <c r="A338" s="9"/>
      <c r="B338" s="9"/>
      <c r="C338" s="9"/>
      <c r="D338" s="9"/>
      <c r="E338" s="20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>
      <c r="A339" s="9"/>
      <c r="B339" s="9"/>
      <c r="C339" s="9"/>
      <c r="D339" s="9"/>
      <c r="E339" s="20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>
      <c r="A340" s="9"/>
      <c r="B340" s="9"/>
      <c r="C340" s="9"/>
      <c r="D340" s="9"/>
      <c r="E340" s="20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>
      <c r="A341" s="9"/>
      <c r="B341" s="9"/>
      <c r="C341" s="9"/>
      <c r="D341" s="9"/>
      <c r="E341" s="20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>
      <c r="A342" s="9"/>
      <c r="B342" s="9"/>
      <c r="C342" s="9"/>
      <c r="D342" s="9"/>
      <c r="E342" s="20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>
      <c r="A343" s="9"/>
      <c r="B343" s="9"/>
      <c r="C343" s="9"/>
      <c r="D343" s="9"/>
      <c r="E343" s="20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>
      <c r="A344" s="9"/>
      <c r="B344" s="9"/>
      <c r="C344" s="9"/>
      <c r="D344" s="9"/>
      <c r="E344" s="20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>
      <c r="A345" s="9"/>
      <c r="B345" s="9"/>
      <c r="C345" s="9"/>
      <c r="D345" s="9"/>
      <c r="E345" s="20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>
      <c r="A346" s="9"/>
      <c r="B346" s="9"/>
      <c r="C346" s="9"/>
      <c r="D346" s="9"/>
      <c r="E346" s="20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>
      <c r="A347" s="9"/>
      <c r="B347" s="9"/>
      <c r="C347" s="9"/>
      <c r="D347" s="9"/>
      <c r="E347" s="20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>
      <c r="A348" s="9"/>
      <c r="B348" s="9"/>
      <c r="C348" s="9"/>
      <c r="D348" s="9"/>
      <c r="E348" s="20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>
      <c r="A349" s="9"/>
      <c r="B349" s="9"/>
      <c r="C349" s="9"/>
      <c r="D349" s="9"/>
      <c r="E349" s="20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>
      <c r="A350" s="9"/>
      <c r="B350" s="9"/>
      <c r="C350" s="9"/>
      <c r="D350" s="9"/>
      <c r="E350" s="20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>
      <c r="A351" s="9"/>
      <c r="B351" s="9"/>
      <c r="C351" s="9"/>
      <c r="D351" s="9"/>
      <c r="E351" s="20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>
      <c r="A352" s="9"/>
      <c r="B352" s="9"/>
      <c r="C352" s="9"/>
      <c r="D352" s="9"/>
      <c r="E352" s="20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>
      <c r="A353" s="9"/>
      <c r="B353" s="9"/>
      <c r="C353" s="9"/>
      <c r="D353" s="9"/>
      <c r="E353" s="20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>
      <c r="A354" s="9"/>
      <c r="B354" s="9"/>
      <c r="C354" s="9"/>
      <c r="D354" s="9"/>
      <c r="E354" s="20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>
      <c r="A355" s="9"/>
      <c r="B355" s="9"/>
      <c r="C355" s="9"/>
      <c r="D355" s="9"/>
      <c r="E355" s="20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>
      <c r="A356" s="9"/>
      <c r="B356" s="9"/>
      <c r="C356" s="9"/>
      <c r="D356" s="9"/>
      <c r="E356" s="20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>
      <c r="A357" s="9"/>
      <c r="B357" s="9"/>
      <c r="C357" s="9"/>
      <c r="D357" s="9"/>
      <c r="E357" s="20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>
      <c r="A358" s="9"/>
      <c r="B358" s="9"/>
      <c r="C358" s="9"/>
      <c r="D358" s="9"/>
      <c r="E358" s="20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>
      <c r="A359" s="9"/>
      <c r="B359" s="9"/>
      <c r="C359" s="9"/>
      <c r="D359" s="9"/>
      <c r="E359" s="20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>
      <c r="A360" s="9"/>
      <c r="B360" s="9"/>
      <c r="C360" s="9"/>
      <c r="D360" s="9"/>
      <c r="E360" s="20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>
      <c r="A361" s="9"/>
      <c r="B361" s="9"/>
      <c r="C361" s="9"/>
      <c r="D361" s="9"/>
      <c r="E361" s="20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>
      <c r="A362" s="9"/>
      <c r="B362" s="9"/>
      <c r="C362" s="9"/>
      <c r="D362" s="9"/>
      <c r="E362" s="20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>
      <c r="A363" s="9"/>
      <c r="B363" s="9"/>
      <c r="C363" s="9"/>
      <c r="D363" s="9"/>
      <c r="E363" s="20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>
      <c r="A364" s="9"/>
      <c r="B364" s="9"/>
      <c r="C364" s="9"/>
      <c r="D364" s="9"/>
      <c r="E364" s="20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>
      <c r="A365" s="9"/>
      <c r="B365" s="9"/>
      <c r="C365" s="9"/>
      <c r="D365" s="9"/>
      <c r="E365" s="20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>
      <c r="A366" s="9"/>
      <c r="B366" s="9"/>
      <c r="C366" s="9"/>
      <c r="D366" s="9"/>
      <c r="E366" s="20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>
      <c r="A367" s="9"/>
      <c r="B367" s="9"/>
      <c r="C367" s="9"/>
      <c r="D367" s="9"/>
      <c r="E367" s="20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>
      <c r="A368" s="9"/>
      <c r="B368" s="9"/>
      <c r="C368" s="9"/>
      <c r="D368" s="9"/>
      <c r="E368" s="20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>
      <c r="A369" s="9"/>
      <c r="B369" s="9"/>
      <c r="C369" s="9"/>
      <c r="D369" s="9"/>
      <c r="E369" s="20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>
      <c r="A370" s="9"/>
      <c r="B370" s="9"/>
      <c r="C370" s="9"/>
      <c r="D370" s="9"/>
      <c r="E370" s="20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>
      <c r="A371" s="9"/>
      <c r="B371" s="9"/>
      <c r="C371" s="9"/>
      <c r="D371" s="9"/>
      <c r="E371" s="20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>
      <c r="A372" s="9"/>
      <c r="B372" s="9"/>
      <c r="C372" s="9"/>
      <c r="D372" s="9"/>
      <c r="E372" s="20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>
      <c r="A373" s="9"/>
      <c r="B373" s="9"/>
      <c r="C373" s="9"/>
      <c r="D373" s="9"/>
      <c r="E373" s="20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>
      <c r="A374" s="9"/>
      <c r="B374" s="9"/>
      <c r="C374" s="9"/>
      <c r="D374" s="9"/>
      <c r="E374" s="20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>
      <c r="A375" s="9"/>
      <c r="B375" s="9"/>
      <c r="C375" s="9"/>
      <c r="D375" s="9"/>
      <c r="E375" s="20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>
      <c r="A376" s="9"/>
      <c r="B376" s="9"/>
      <c r="C376" s="9"/>
      <c r="D376" s="9"/>
      <c r="E376" s="20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>
      <c r="A377" s="9"/>
      <c r="B377" s="9"/>
      <c r="C377" s="9"/>
      <c r="D377" s="9"/>
      <c r="E377" s="20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>
      <c r="A378" s="9"/>
      <c r="B378" s="9"/>
      <c r="C378" s="9"/>
      <c r="D378" s="9"/>
      <c r="E378" s="20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>
      <c r="A379" s="9"/>
      <c r="B379" s="9"/>
      <c r="C379" s="9"/>
      <c r="D379" s="9"/>
      <c r="E379" s="20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>
      <c r="A380" s="9"/>
      <c r="B380" s="9"/>
      <c r="C380" s="9"/>
      <c r="D380" s="9"/>
      <c r="E380" s="20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>
      <c r="A381" s="9"/>
      <c r="B381" s="9"/>
      <c r="C381" s="9"/>
      <c r="D381" s="9"/>
      <c r="E381" s="20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>
      <c r="A382" s="9"/>
      <c r="B382" s="9"/>
      <c r="C382" s="9"/>
      <c r="D382" s="9"/>
      <c r="E382" s="20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>
      <c r="A383" s="9"/>
      <c r="B383" s="9"/>
      <c r="C383" s="9"/>
      <c r="D383" s="9"/>
      <c r="E383" s="20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>
      <c r="A384" s="9"/>
      <c r="B384" s="9"/>
      <c r="C384" s="9"/>
      <c r="D384" s="9"/>
      <c r="E384" s="20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>
      <c r="A385" s="9"/>
      <c r="B385" s="9"/>
      <c r="C385" s="9"/>
      <c r="D385" s="9"/>
      <c r="E385" s="20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>
      <c r="A386" s="9"/>
      <c r="B386" s="9"/>
      <c r="C386" s="9"/>
      <c r="D386" s="9"/>
      <c r="E386" s="20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>
      <c r="A387" s="9"/>
      <c r="B387" s="9"/>
      <c r="C387" s="9"/>
      <c r="D387" s="9"/>
      <c r="E387" s="20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>
      <c r="A388" s="9"/>
      <c r="B388" s="9"/>
      <c r="C388" s="9"/>
      <c r="D388" s="9"/>
      <c r="E388" s="20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>
      <c r="A389" s="9"/>
      <c r="B389" s="9"/>
      <c r="C389" s="9"/>
      <c r="D389" s="9"/>
      <c r="E389" s="20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>
      <c r="A390" s="9"/>
      <c r="B390" s="9"/>
      <c r="C390" s="9"/>
      <c r="D390" s="9"/>
      <c r="E390" s="20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>
      <c r="A391" s="9"/>
      <c r="B391" s="9"/>
      <c r="C391" s="9"/>
      <c r="D391" s="9"/>
      <c r="E391" s="20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>
      <c r="A392" s="9"/>
      <c r="B392" s="9"/>
      <c r="C392" s="9"/>
      <c r="D392" s="9"/>
      <c r="E392" s="20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>
      <c r="A393" s="9"/>
      <c r="B393" s="9"/>
      <c r="C393" s="9"/>
      <c r="D393" s="9"/>
      <c r="E393" s="20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>
      <c r="A394" s="9"/>
      <c r="B394" s="9"/>
      <c r="C394" s="9"/>
      <c r="D394" s="9"/>
      <c r="E394" s="20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>
      <c r="A395" s="9"/>
      <c r="B395" s="9"/>
      <c r="C395" s="9"/>
      <c r="D395" s="9"/>
      <c r="E395" s="20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>
      <c r="A396" s="9"/>
      <c r="B396" s="9"/>
      <c r="C396" s="9"/>
      <c r="D396" s="9"/>
      <c r="E396" s="20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>
      <c r="A397" s="9"/>
      <c r="B397" s="9"/>
      <c r="C397" s="9"/>
      <c r="D397" s="9"/>
      <c r="E397" s="20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>
      <c r="A398" s="9"/>
      <c r="B398" s="9"/>
      <c r="C398" s="9"/>
      <c r="D398" s="9"/>
      <c r="E398" s="20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>
      <c r="A399" s="9"/>
      <c r="B399" s="9"/>
      <c r="C399" s="9"/>
      <c r="D399" s="9"/>
      <c r="E399" s="20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>
      <c r="A400" s="9"/>
      <c r="B400" s="9"/>
      <c r="C400" s="9"/>
      <c r="D400" s="9"/>
      <c r="E400" s="20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>
      <c r="A401" s="9"/>
      <c r="B401" s="9"/>
      <c r="C401" s="9"/>
      <c r="D401" s="9"/>
      <c r="E401" s="20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>
      <c r="A402" s="9"/>
      <c r="B402" s="9"/>
      <c r="C402" s="9"/>
      <c r="D402" s="9"/>
      <c r="E402" s="20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>
      <c r="A403" s="9"/>
      <c r="B403" s="9"/>
      <c r="C403" s="9"/>
      <c r="D403" s="9"/>
      <c r="E403" s="20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>
      <c r="A404" s="9"/>
      <c r="B404" s="9"/>
      <c r="C404" s="9"/>
      <c r="D404" s="9"/>
      <c r="E404" s="20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>
      <c r="A405" s="9"/>
      <c r="B405" s="9"/>
      <c r="C405" s="9"/>
      <c r="D405" s="9"/>
      <c r="E405" s="20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>
      <c r="A406" s="9"/>
      <c r="B406" s="9"/>
      <c r="C406" s="9"/>
      <c r="D406" s="9"/>
      <c r="E406" s="20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>
      <c r="A407" s="9"/>
      <c r="B407" s="9"/>
      <c r="C407" s="9"/>
      <c r="D407" s="9"/>
      <c r="E407" s="20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>
      <c r="A408" s="9"/>
      <c r="B408" s="9"/>
      <c r="C408" s="9"/>
      <c r="D408" s="9"/>
      <c r="E408" s="20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>
      <c r="A409" s="9"/>
      <c r="B409" s="9"/>
      <c r="C409" s="9"/>
      <c r="D409" s="9"/>
      <c r="E409" s="20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>
      <c r="A410" s="9"/>
      <c r="B410" s="9"/>
      <c r="C410" s="9"/>
      <c r="D410" s="9"/>
      <c r="E410" s="20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>
      <c r="A411" s="9"/>
      <c r="B411" s="9"/>
      <c r="C411" s="9"/>
      <c r="D411" s="9"/>
      <c r="E411" s="20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>
      <c r="A412" s="9"/>
      <c r="B412" s="9"/>
      <c r="C412" s="9"/>
      <c r="D412" s="9"/>
      <c r="E412" s="20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>
      <c r="A413" s="9"/>
      <c r="B413" s="9"/>
      <c r="C413" s="9"/>
      <c r="D413" s="9"/>
      <c r="E413" s="20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>
      <c r="A414" s="9"/>
      <c r="B414" s="9"/>
      <c r="C414" s="9"/>
      <c r="D414" s="9"/>
      <c r="E414" s="20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>
      <c r="A415" s="9"/>
      <c r="B415" s="9"/>
      <c r="C415" s="9"/>
      <c r="D415" s="9"/>
      <c r="E415" s="20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>
      <c r="A416" s="9"/>
      <c r="B416" s="9"/>
      <c r="C416" s="9"/>
      <c r="D416" s="9"/>
      <c r="E416" s="20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>
      <c r="A417" s="9"/>
      <c r="B417" s="9"/>
      <c r="C417" s="9"/>
      <c r="D417" s="9"/>
      <c r="E417" s="20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>
      <c r="A418" s="9"/>
      <c r="B418" s="9"/>
      <c r="C418" s="9"/>
      <c r="D418" s="9"/>
      <c r="E418" s="20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>
      <c r="A419" s="9"/>
      <c r="B419" s="9"/>
      <c r="C419" s="9"/>
      <c r="D419" s="9"/>
      <c r="E419" s="20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>
      <c r="A420" s="9"/>
      <c r="B420" s="9"/>
      <c r="C420" s="9"/>
      <c r="D420" s="9"/>
      <c r="E420" s="20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>
      <c r="A421" s="9"/>
      <c r="B421" s="9"/>
      <c r="C421" s="9"/>
      <c r="D421" s="9"/>
      <c r="E421" s="20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>
      <c r="A422" s="9"/>
      <c r="B422" s="9"/>
      <c r="C422" s="9"/>
      <c r="D422" s="9"/>
      <c r="E422" s="20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>
      <c r="A423" s="9"/>
      <c r="B423" s="9"/>
      <c r="C423" s="9"/>
      <c r="D423" s="9"/>
      <c r="E423" s="20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>
      <c r="A424" s="9"/>
      <c r="B424" s="9"/>
      <c r="C424" s="9"/>
      <c r="D424" s="9"/>
      <c r="E424" s="20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>
      <c r="A425" s="9"/>
      <c r="B425" s="9"/>
      <c r="C425" s="9"/>
      <c r="D425" s="9"/>
      <c r="E425" s="20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>
      <c r="A426" s="9"/>
      <c r="B426" s="9"/>
      <c r="C426" s="9"/>
      <c r="D426" s="9"/>
      <c r="E426" s="20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>
      <c r="A427" s="9"/>
      <c r="B427" s="9"/>
      <c r="C427" s="9"/>
      <c r="D427" s="9"/>
      <c r="E427" s="20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>
      <c r="A428" s="9"/>
      <c r="B428" s="9"/>
      <c r="C428" s="9"/>
      <c r="D428" s="9"/>
      <c r="E428" s="20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>
      <c r="A429" s="9"/>
      <c r="B429" s="9"/>
      <c r="C429" s="9"/>
      <c r="D429" s="9"/>
      <c r="E429" s="20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>
      <c r="A430" s="9"/>
      <c r="B430" s="9"/>
      <c r="C430" s="9"/>
      <c r="D430" s="9"/>
      <c r="E430" s="20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>
      <c r="A431" s="9"/>
      <c r="B431" s="9"/>
      <c r="C431" s="9"/>
      <c r="D431" s="9"/>
      <c r="E431" s="20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>
      <c r="A432" s="9"/>
      <c r="B432" s="9"/>
      <c r="C432" s="9"/>
      <c r="D432" s="9"/>
      <c r="E432" s="20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>
      <c r="A433" s="9"/>
      <c r="B433" s="9"/>
      <c r="C433" s="9"/>
      <c r="D433" s="9"/>
      <c r="E433" s="20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>
      <c r="A434" s="9"/>
      <c r="B434" s="9"/>
      <c r="C434" s="9"/>
      <c r="D434" s="9"/>
      <c r="E434" s="20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>
      <c r="A435" s="9"/>
      <c r="B435" s="9"/>
      <c r="C435" s="9"/>
      <c r="D435" s="9"/>
      <c r="E435" s="20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>
      <c r="A436" s="9"/>
      <c r="B436" s="9"/>
      <c r="C436" s="9"/>
      <c r="D436" s="9"/>
      <c r="E436" s="20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>
      <c r="A437" s="9"/>
      <c r="B437" s="9"/>
      <c r="C437" s="9"/>
      <c r="D437" s="9"/>
      <c r="E437" s="20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>
      <c r="A438" s="9"/>
      <c r="B438" s="9"/>
      <c r="C438" s="9"/>
      <c r="D438" s="9"/>
      <c r="E438" s="20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>
      <c r="A439" s="9"/>
      <c r="B439" s="9"/>
      <c r="C439" s="9"/>
      <c r="D439" s="9"/>
      <c r="E439" s="20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>
      <c r="A440" s="9"/>
      <c r="B440" s="9"/>
      <c r="C440" s="9"/>
      <c r="D440" s="9"/>
      <c r="E440" s="20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>
      <c r="A441" s="9"/>
      <c r="B441" s="9"/>
      <c r="C441" s="9"/>
      <c r="D441" s="9"/>
      <c r="E441" s="20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>
      <c r="A442" s="9"/>
      <c r="B442" s="9"/>
      <c r="C442" s="9"/>
      <c r="D442" s="9"/>
      <c r="E442" s="20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>
      <c r="A443" s="9"/>
      <c r="B443" s="9"/>
      <c r="C443" s="9"/>
      <c r="D443" s="9"/>
      <c r="E443" s="20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>
      <c r="A444" s="9"/>
      <c r="B444" s="9"/>
      <c r="C444" s="9"/>
      <c r="D444" s="9"/>
      <c r="E444" s="20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>
      <c r="A445" s="9"/>
      <c r="B445" s="9"/>
      <c r="C445" s="9"/>
      <c r="D445" s="9"/>
      <c r="E445" s="20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>
      <c r="A446" s="9"/>
      <c r="B446" s="9"/>
      <c r="C446" s="9"/>
      <c r="D446" s="9"/>
      <c r="E446" s="20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>
      <c r="A447" s="9"/>
      <c r="B447" s="9"/>
      <c r="C447" s="9"/>
      <c r="D447" s="9"/>
      <c r="E447" s="20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>
      <c r="A448" s="9"/>
      <c r="B448" s="9"/>
      <c r="C448" s="9"/>
      <c r="D448" s="9"/>
      <c r="E448" s="20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>
      <c r="A449" s="9"/>
      <c r="B449" s="9"/>
      <c r="C449" s="9"/>
      <c r="D449" s="9"/>
      <c r="E449" s="20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>
      <c r="A450" s="9"/>
      <c r="B450" s="9"/>
      <c r="C450" s="9"/>
      <c r="D450" s="9"/>
      <c r="E450" s="20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>
      <c r="A451" s="9"/>
      <c r="B451" s="9"/>
      <c r="C451" s="9"/>
      <c r="D451" s="9"/>
      <c r="E451" s="20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>
      <c r="A452" s="9"/>
      <c r="B452" s="9"/>
      <c r="C452" s="9"/>
      <c r="D452" s="9"/>
      <c r="E452" s="20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>
      <c r="A453" s="9"/>
      <c r="B453" s="9"/>
      <c r="C453" s="9"/>
      <c r="D453" s="9"/>
      <c r="E453" s="20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>
      <c r="A454" s="9"/>
      <c r="B454" s="9"/>
      <c r="C454" s="9"/>
      <c r="D454" s="9"/>
      <c r="E454" s="20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>
      <c r="A455" s="9"/>
      <c r="B455" s="9"/>
      <c r="C455" s="9"/>
      <c r="D455" s="9"/>
      <c r="E455" s="20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>
      <c r="A456" s="9"/>
      <c r="B456" s="9"/>
      <c r="C456" s="9"/>
      <c r="D456" s="9"/>
      <c r="E456" s="20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>
      <c r="A457" s="9"/>
      <c r="B457" s="9"/>
      <c r="C457" s="9"/>
      <c r="D457" s="9"/>
      <c r="E457" s="20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>
      <c r="A458" s="9"/>
      <c r="B458" s="9"/>
      <c r="C458" s="9"/>
      <c r="D458" s="9"/>
      <c r="E458" s="20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>
      <c r="A459" s="9"/>
      <c r="B459" s="9"/>
      <c r="C459" s="9"/>
      <c r="D459" s="9"/>
      <c r="E459" s="20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>
      <c r="A460" s="9"/>
      <c r="B460" s="9"/>
      <c r="C460" s="9"/>
      <c r="D460" s="9"/>
      <c r="E460" s="20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>
      <c r="A461" s="9"/>
      <c r="B461" s="9"/>
      <c r="C461" s="9"/>
      <c r="D461" s="9"/>
      <c r="E461" s="20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>
      <c r="A462" s="9"/>
      <c r="B462" s="9"/>
      <c r="C462" s="9"/>
      <c r="D462" s="9"/>
      <c r="E462" s="20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>
      <c r="A463" s="9"/>
      <c r="B463" s="9"/>
      <c r="C463" s="9"/>
      <c r="D463" s="9"/>
      <c r="E463" s="20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>
      <c r="A464" s="9"/>
      <c r="B464" s="9"/>
      <c r="C464" s="9"/>
      <c r="D464" s="9"/>
      <c r="E464" s="20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>
      <c r="A465" s="9"/>
      <c r="B465" s="9"/>
      <c r="C465" s="9"/>
      <c r="D465" s="9"/>
      <c r="E465" s="20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>
      <c r="A466" s="9"/>
      <c r="B466" s="9"/>
      <c r="C466" s="9"/>
      <c r="D466" s="9"/>
      <c r="E466" s="20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>
      <c r="A467" s="9"/>
      <c r="B467" s="9"/>
      <c r="C467" s="9"/>
      <c r="D467" s="9"/>
      <c r="E467" s="20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>
      <c r="A468" s="9"/>
      <c r="B468" s="9"/>
      <c r="C468" s="9"/>
      <c r="D468" s="9"/>
      <c r="E468" s="20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>
      <c r="A469" s="9"/>
      <c r="B469" s="9"/>
      <c r="C469" s="9"/>
      <c r="D469" s="9"/>
      <c r="E469" s="20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>
      <c r="A470" s="9"/>
      <c r="B470" s="9"/>
      <c r="C470" s="9"/>
      <c r="D470" s="9"/>
      <c r="E470" s="20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>
      <c r="A471" s="9"/>
      <c r="B471" s="9"/>
      <c r="C471" s="9"/>
      <c r="D471" s="9"/>
      <c r="E471" s="20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>
      <c r="A472" s="9"/>
      <c r="B472" s="9"/>
      <c r="C472" s="9"/>
      <c r="D472" s="9"/>
      <c r="E472" s="20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>
      <c r="A473" s="9"/>
      <c r="B473" s="9"/>
      <c r="C473" s="9"/>
      <c r="D473" s="9"/>
      <c r="E473" s="20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>
      <c r="A474" s="9"/>
      <c r="B474" s="9"/>
      <c r="C474" s="9"/>
      <c r="D474" s="9"/>
      <c r="E474" s="20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>
      <c r="A475" s="9"/>
      <c r="B475" s="9"/>
      <c r="C475" s="9"/>
      <c r="D475" s="9"/>
      <c r="E475" s="20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>
      <c r="A476" s="9"/>
      <c r="B476" s="9"/>
      <c r="C476" s="9"/>
      <c r="D476" s="9"/>
      <c r="E476" s="20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>
      <c r="A477" s="9"/>
      <c r="B477" s="9"/>
      <c r="C477" s="9"/>
      <c r="D477" s="9"/>
      <c r="E477" s="20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>
      <c r="A478" s="9"/>
      <c r="B478" s="9"/>
      <c r="C478" s="9"/>
      <c r="D478" s="9"/>
      <c r="E478" s="20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>
      <c r="A479" s="9"/>
      <c r="B479" s="9"/>
      <c r="C479" s="9"/>
      <c r="D479" s="9"/>
      <c r="E479" s="20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>
      <c r="A480" s="9"/>
      <c r="B480" s="9"/>
      <c r="C480" s="9"/>
      <c r="D480" s="9"/>
      <c r="E480" s="20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>
      <c r="A481" s="9"/>
      <c r="B481" s="9"/>
      <c r="C481" s="9"/>
      <c r="D481" s="9"/>
      <c r="E481" s="20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>
      <c r="A482" s="9"/>
      <c r="B482" s="9"/>
      <c r="C482" s="9"/>
      <c r="D482" s="9"/>
      <c r="E482" s="20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>
      <c r="A483" s="9"/>
      <c r="B483" s="9"/>
      <c r="C483" s="9"/>
      <c r="D483" s="9"/>
      <c r="E483" s="20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>
      <c r="A484" s="9"/>
      <c r="B484" s="9"/>
      <c r="C484" s="9"/>
      <c r="D484" s="9"/>
      <c r="E484" s="20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>
      <c r="A485" s="9"/>
      <c r="B485" s="9"/>
      <c r="C485" s="9"/>
      <c r="D485" s="9"/>
      <c r="E485" s="20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>
      <c r="A486" s="9"/>
      <c r="B486" s="9"/>
      <c r="C486" s="9"/>
      <c r="D486" s="9"/>
      <c r="E486" s="20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>
      <c r="A487" s="9"/>
      <c r="B487" s="9"/>
      <c r="C487" s="9"/>
      <c r="D487" s="9"/>
      <c r="E487" s="20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>
      <c r="A488" s="9"/>
      <c r="B488" s="9"/>
      <c r="C488" s="9"/>
      <c r="D488" s="9"/>
      <c r="E488" s="20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>
      <c r="A489" s="9"/>
      <c r="B489" s="9"/>
      <c r="C489" s="9"/>
      <c r="D489" s="9"/>
      <c r="E489" s="20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>
      <c r="A490" s="9"/>
      <c r="B490" s="9"/>
      <c r="C490" s="9"/>
      <c r="D490" s="9"/>
      <c r="E490" s="20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>
      <c r="A491" s="9"/>
      <c r="B491" s="9"/>
      <c r="C491" s="9"/>
      <c r="D491" s="9"/>
      <c r="E491" s="20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>
      <c r="A492" s="9"/>
      <c r="B492" s="9"/>
      <c r="C492" s="9"/>
      <c r="D492" s="9"/>
      <c r="E492" s="20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>
      <c r="A493" s="9"/>
      <c r="B493" s="9"/>
      <c r="C493" s="9"/>
      <c r="D493" s="9"/>
      <c r="E493" s="20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>
      <c r="A494" s="9"/>
      <c r="B494" s="9"/>
      <c r="C494" s="9"/>
      <c r="D494" s="9"/>
      <c r="E494" s="20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>
      <c r="A495" s="9"/>
      <c r="B495" s="9"/>
      <c r="C495" s="9"/>
      <c r="D495" s="9"/>
      <c r="E495" s="20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>
      <c r="A496" s="9"/>
      <c r="B496" s="9"/>
      <c r="C496" s="9"/>
      <c r="D496" s="9"/>
      <c r="E496" s="20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>
      <c r="A497" s="9"/>
      <c r="B497" s="9"/>
      <c r="C497" s="9"/>
      <c r="D497" s="9"/>
      <c r="E497" s="20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>
      <c r="A498" s="9"/>
      <c r="B498" s="9"/>
      <c r="C498" s="9"/>
      <c r="D498" s="9"/>
      <c r="E498" s="20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>
      <c r="A499" s="9"/>
      <c r="B499" s="9"/>
      <c r="C499" s="9"/>
      <c r="D499" s="9"/>
      <c r="E499" s="20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>
      <c r="A500" s="9"/>
      <c r="B500" s="9"/>
      <c r="C500" s="9"/>
      <c r="D500" s="9"/>
      <c r="E500" s="20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>
      <c r="A501" s="9"/>
      <c r="B501" s="9"/>
      <c r="C501" s="9"/>
      <c r="D501" s="9"/>
      <c r="E501" s="20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>
      <c r="A502" s="9"/>
      <c r="B502" s="9"/>
      <c r="C502" s="9"/>
      <c r="D502" s="9"/>
      <c r="E502" s="20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>
      <c r="A503" s="9"/>
      <c r="B503" s="9"/>
      <c r="C503" s="9"/>
      <c r="D503" s="9"/>
      <c r="E503" s="20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>
      <c r="A504" s="9"/>
      <c r="B504" s="9"/>
      <c r="C504" s="9"/>
      <c r="D504" s="9"/>
      <c r="E504" s="20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>
      <c r="A505" s="9"/>
      <c r="B505" s="9"/>
      <c r="C505" s="9"/>
      <c r="D505" s="9"/>
      <c r="E505" s="20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>
      <c r="A506" s="9"/>
      <c r="B506" s="9"/>
      <c r="C506" s="9"/>
      <c r="D506" s="9"/>
      <c r="E506" s="20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>
      <c r="A507" s="9"/>
      <c r="B507" s="9"/>
      <c r="C507" s="9"/>
      <c r="D507" s="9"/>
      <c r="E507" s="20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>
      <c r="A508" s="9"/>
      <c r="B508" s="9"/>
      <c r="C508" s="9"/>
      <c r="D508" s="9"/>
      <c r="E508" s="20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>
      <c r="A509" s="9"/>
      <c r="B509" s="9"/>
      <c r="C509" s="9"/>
      <c r="D509" s="9"/>
      <c r="E509" s="20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>
      <c r="A510" s="9"/>
      <c r="B510" s="9"/>
      <c r="C510" s="9"/>
      <c r="D510" s="9"/>
      <c r="E510" s="20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>
      <c r="A511" s="9"/>
      <c r="B511" s="9"/>
      <c r="C511" s="9"/>
      <c r="D511" s="9"/>
      <c r="E511" s="20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>
      <c r="A512" s="9"/>
      <c r="B512" s="9"/>
      <c r="C512" s="9"/>
      <c r="D512" s="9"/>
      <c r="E512" s="20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>
      <c r="A513" s="9"/>
      <c r="B513" s="9"/>
      <c r="C513" s="9"/>
      <c r="D513" s="9"/>
      <c r="E513" s="20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>
      <c r="A514" s="9"/>
      <c r="B514" s="9"/>
      <c r="C514" s="9"/>
      <c r="D514" s="9"/>
      <c r="E514" s="20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>
      <c r="A515" s="9"/>
      <c r="B515" s="9"/>
      <c r="C515" s="9"/>
      <c r="D515" s="9"/>
      <c r="E515" s="20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>
      <c r="A516" s="9"/>
      <c r="B516" s="9"/>
      <c r="C516" s="9"/>
      <c r="D516" s="9"/>
      <c r="E516" s="20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>
      <c r="A517" s="9"/>
      <c r="B517" s="9"/>
      <c r="C517" s="9"/>
      <c r="D517" s="9"/>
      <c r="E517" s="20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>
      <c r="A518" s="9"/>
      <c r="B518" s="9"/>
      <c r="C518" s="9"/>
      <c r="D518" s="9"/>
      <c r="E518" s="20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>
      <c r="A519" s="9"/>
      <c r="B519" s="9"/>
      <c r="C519" s="9"/>
      <c r="D519" s="9"/>
      <c r="E519" s="20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>
      <c r="A520" s="9"/>
      <c r="B520" s="9"/>
      <c r="C520" s="9"/>
      <c r="D520" s="9"/>
      <c r="E520" s="20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>
      <c r="A521" s="9"/>
      <c r="B521" s="9"/>
      <c r="C521" s="9"/>
      <c r="D521" s="9"/>
      <c r="E521" s="20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>
      <c r="A522" s="9"/>
      <c r="B522" s="9"/>
      <c r="C522" s="9"/>
      <c r="D522" s="9"/>
      <c r="E522" s="20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>
      <c r="A523" s="9"/>
      <c r="B523" s="9"/>
      <c r="C523" s="9"/>
      <c r="D523" s="9"/>
      <c r="E523" s="20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>
      <c r="A524" s="9"/>
      <c r="B524" s="9"/>
      <c r="C524" s="9"/>
      <c r="D524" s="9"/>
      <c r="E524" s="20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>
      <c r="A525" s="9"/>
      <c r="B525" s="9"/>
      <c r="C525" s="9"/>
      <c r="D525" s="9"/>
      <c r="E525" s="20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>
      <c r="A526" s="9"/>
      <c r="B526" s="9"/>
      <c r="C526" s="9"/>
      <c r="D526" s="9"/>
      <c r="E526" s="20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>
      <c r="A527" s="9"/>
      <c r="B527" s="9"/>
      <c r="C527" s="9"/>
      <c r="D527" s="9"/>
      <c r="E527" s="20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>
      <c r="A528" s="9"/>
      <c r="B528" s="9"/>
      <c r="C528" s="9"/>
      <c r="D528" s="9"/>
      <c r="E528" s="20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>
      <c r="A529" s="9"/>
      <c r="B529" s="9"/>
      <c r="C529" s="9"/>
      <c r="D529" s="9"/>
      <c r="E529" s="20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>
      <c r="A530" s="9"/>
      <c r="B530" s="9"/>
      <c r="C530" s="9"/>
      <c r="D530" s="9"/>
      <c r="E530" s="20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>
      <c r="A531" s="9"/>
      <c r="B531" s="9"/>
      <c r="C531" s="9"/>
      <c r="D531" s="9"/>
      <c r="E531" s="20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>
      <c r="A532" s="9"/>
      <c r="B532" s="9"/>
      <c r="C532" s="9"/>
      <c r="D532" s="9"/>
      <c r="E532" s="20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>
      <c r="A533" s="9"/>
      <c r="B533" s="9"/>
      <c r="C533" s="9"/>
      <c r="D533" s="9"/>
      <c r="E533" s="20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>
      <c r="A534" s="9"/>
      <c r="B534" s="9"/>
      <c r="C534" s="9"/>
      <c r="D534" s="9"/>
      <c r="E534" s="20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>
      <c r="A535" s="9"/>
      <c r="B535" s="9"/>
      <c r="C535" s="9"/>
      <c r="D535" s="9"/>
      <c r="E535" s="20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>
      <c r="A536" s="9"/>
      <c r="B536" s="9"/>
      <c r="C536" s="9"/>
      <c r="D536" s="9"/>
      <c r="E536" s="20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>
      <c r="A537" s="9"/>
      <c r="B537" s="9"/>
      <c r="C537" s="9"/>
      <c r="D537" s="9"/>
      <c r="E537" s="20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>
      <c r="A538" s="9"/>
      <c r="B538" s="9"/>
      <c r="C538" s="9"/>
      <c r="D538" s="9"/>
      <c r="E538" s="20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>
      <c r="A539" s="9"/>
      <c r="B539" s="9"/>
      <c r="C539" s="9"/>
      <c r="D539" s="9"/>
      <c r="E539" s="20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>
      <c r="A540" s="9"/>
      <c r="B540" s="9"/>
      <c r="C540" s="9"/>
      <c r="D540" s="9"/>
      <c r="E540" s="20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>
      <c r="A541" s="9"/>
      <c r="B541" s="9"/>
      <c r="C541" s="9"/>
      <c r="D541" s="9"/>
      <c r="E541" s="20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>
      <c r="A542" s="9"/>
      <c r="B542" s="9"/>
      <c r="C542" s="9"/>
      <c r="D542" s="9"/>
      <c r="E542" s="20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>
      <c r="A543" s="9"/>
      <c r="B543" s="9"/>
      <c r="C543" s="9"/>
      <c r="D543" s="9"/>
      <c r="E543" s="20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>
      <c r="A544" s="9"/>
      <c r="B544" s="9"/>
      <c r="C544" s="9"/>
      <c r="D544" s="9"/>
      <c r="E544" s="20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>
      <c r="A545" s="9"/>
      <c r="B545" s="9"/>
      <c r="C545" s="9"/>
      <c r="D545" s="9"/>
      <c r="E545" s="20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>
      <c r="A546" s="9"/>
      <c r="B546" s="9"/>
      <c r="C546" s="9"/>
      <c r="D546" s="9"/>
      <c r="E546" s="20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>
      <c r="A547" s="9"/>
      <c r="B547" s="9"/>
      <c r="C547" s="9"/>
      <c r="D547" s="9"/>
      <c r="E547" s="20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>
      <c r="A548" s="9"/>
      <c r="B548" s="9"/>
      <c r="C548" s="9"/>
      <c r="D548" s="9"/>
      <c r="E548" s="20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>
      <c r="A549" s="9"/>
      <c r="B549" s="9"/>
      <c r="C549" s="9"/>
      <c r="D549" s="9"/>
      <c r="E549" s="20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>
      <c r="A550" s="9"/>
      <c r="B550" s="9"/>
      <c r="C550" s="9"/>
      <c r="D550" s="9"/>
      <c r="E550" s="20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>
      <c r="A551" s="9"/>
      <c r="B551" s="9"/>
      <c r="C551" s="9"/>
      <c r="D551" s="9"/>
      <c r="E551" s="20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>
      <c r="A552" s="9"/>
      <c r="B552" s="9"/>
      <c r="C552" s="9"/>
      <c r="D552" s="9"/>
      <c r="E552" s="20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>
      <c r="A553" s="9"/>
      <c r="B553" s="9"/>
      <c r="C553" s="9"/>
      <c r="D553" s="9"/>
      <c r="E553" s="20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>
      <c r="A554" s="9"/>
      <c r="B554" s="9"/>
      <c r="C554" s="9"/>
      <c r="D554" s="9"/>
      <c r="E554" s="20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>
      <c r="A555" s="9"/>
      <c r="B555" s="9"/>
      <c r="C555" s="9"/>
      <c r="D555" s="9"/>
      <c r="E555" s="20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>
      <c r="A556" s="9"/>
      <c r="B556" s="9"/>
      <c r="C556" s="9"/>
      <c r="D556" s="9"/>
      <c r="E556" s="20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>
      <c r="A557" s="9"/>
      <c r="B557" s="9"/>
      <c r="C557" s="9"/>
      <c r="D557" s="9"/>
      <c r="E557" s="20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>
      <c r="A558" s="9"/>
      <c r="B558" s="9"/>
      <c r="C558" s="9"/>
      <c r="D558" s="9"/>
      <c r="E558" s="20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>
      <c r="A559" s="9"/>
      <c r="B559" s="9"/>
      <c r="C559" s="9"/>
      <c r="D559" s="9"/>
      <c r="E559" s="20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>
      <c r="A560" s="9"/>
      <c r="B560" s="9"/>
      <c r="C560" s="9"/>
      <c r="D560" s="9"/>
      <c r="E560" s="20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>
      <c r="A561" s="9"/>
      <c r="B561" s="9"/>
      <c r="C561" s="9"/>
      <c r="D561" s="9"/>
      <c r="E561" s="20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>
      <c r="A562" s="9"/>
      <c r="B562" s="9"/>
      <c r="C562" s="9"/>
      <c r="D562" s="9"/>
      <c r="E562" s="20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>
      <c r="A563" s="9"/>
      <c r="B563" s="9"/>
      <c r="C563" s="9"/>
      <c r="D563" s="9"/>
      <c r="E563" s="20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>
      <c r="A564" s="9"/>
      <c r="B564" s="9"/>
      <c r="C564" s="9"/>
      <c r="D564" s="9"/>
      <c r="E564" s="20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>
      <c r="A565" s="9"/>
      <c r="B565" s="9"/>
      <c r="C565" s="9"/>
      <c r="D565" s="9"/>
      <c r="E565" s="20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>
      <c r="A566" s="9"/>
      <c r="B566" s="9"/>
      <c r="C566" s="9"/>
      <c r="D566" s="9"/>
      <c r="E566" s="20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>
      <c r="A567" s="9"/>
      <c r="B567" s="9"/>
      <c r="C567" s="9"/>
      <c r="D567" s="9"/>
      <c r="E567" s="20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>
      <c r="A568" s="9"/>
      <c r="B568" s="9"/>
      <c r="C568" s="9"/>
      <c r="D568" s="9"/>
      <c r="E568" s="20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>
      <c r="A569" s="9"/>
      <c r="B569" s="9"/>
      <c r="C569" s="9"/>
      <c r="D569" s="9"/>
      <c r="E569" s="20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>
      <c r="A570" s="9"/>
      <c r="B570" s="9"/>
      <c r="C570" s="9"/>
      <c r="D570" s="9"/>
      <c r="E570" s="20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>
      <c r="A571" s="9"/>
      <c r="B571" s="9"/>
      <c r="C571" s="9"/>
      <c r="D571" s="9"/>
      <c r="E571" s="20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>
      <c r="A572" s="9"/>
      <c r="B572" s="9"/>
      <c r="C572" s="9"/>
      <c r="D572" s="9"/>
      <c r="E572" s="20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>
      <c r="A573" s="9"/>
      <c r="B573" s="9"/>
      <c r="C573" s="9"/>
      <c r="D573" s="9"/>
      <c r="E573" s="20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>
      <c r="A574" s="9"/>
      <c r="B574" s="9"/>
      <c r="C574" s="9"/>
      <c r="D574" s="9"/>
      <c r="E574" s="20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>
      <c r="A575" s="9"/>
      <c r="B575" s="9"/>
      <c r="C575" s="9"/>
      <c r="D575" s="9"/>
      <c r="E575" s="20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>
      <c r="A576" s="9"/>
      <c r="B576" s="9"/>
      <c r="C576" s="9"/>
      <c r="D576" s="9"/>
      <c r="E576" s="20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>
      <c r="A577" s="9"/>
      <c r="B577" s="9"/>
      <c r="C577" s="9"/>
      <c r="D577" s="9"/>
      <c r="E577" s="20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>
      <c r="A578" s="9"/>
      <c r="B578" s="9"/>
      <c r="C578" s="9"/>
      <c r="D578" s="9"/>
      <c r="E578" s="20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>
      <c r="A579" s="9"/>
      <c r="B579" s="9"/>
      <c r="C579" s="9"/>
      <c r="D579" s="9"/>
      <c r="E579" s="20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>
      <c r="A580" s="9"/>
      <c r="B580" s="9"/>
      <c r="C580" s="9"/>
      <c r="D580" s="9"/>
      <c r="E580" s="20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>
      <c r="A581" s="9"/>
      <c r="B581" s="9"/>
      <c r="C581" s="9"/>
      <c r="D581" s="9"/>
      <c r="E581" s="20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>
      <c r="A582" s="9"/>
      <c r="B582" s="9"/>
      <c r="C582" s="9"/>
      <c r="D582" s="9"/>
      <c r="E582" s="20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>
      <c r="A583" s="9"/>
      <c r="B583" s="9"/>
      <c r="C583" s="9"/>
      <c r="D583" s="9"/>
      <c r="E583" s="20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>
      <c r="A584" s="9"/>
      <c r="B584" s="9"/>
      <c r="C584" s="9"/>
      <c r="D584" s="9"/>
      <c r="E584" s="20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>
      <c r="A585" s="9"/>
      <c r="B585" s="9"/>
      <c r="C585" s="9"/>
      <c r="D585" s="9"/>
      <c r="E585" s="20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>
      <c r="A586" s="9"/>
      <c r="B586" s="9"/>
      <c r="C586" s="9"/>
      <c r="D586" s="9"/>
      <c r="E586" s="20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>
      <c r="A587" s="9"/>
      <c r="B587" s="9"/>
      <c r="C587" s="9"/>
      <c r="D587" s="9"/>
      <c r="E587" s="20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>
      <c r="A588" s="9"/>
      <c r="B588" s="9"/>
      <c r="C588" s="9"/>
      <c r="D588" s="9"/>
      <c r="E588" s="20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>
      <c r="A589" s="9"/>
      <c r="B589" s="9"/>
      <c r="C589" s="9"/>
      <c r="D589" s="9"/>
      <c r="E589" s="20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>
      <c r="A590" s="9"/>
      <c r="B590" s="9"/>
      <c r="C590" s="9"/>
      <c r="D590" s="9"/>
      <c r="E590" s="20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>
      <c r="A591" s="9"/>
      <c r="B591" s="9"/>
      <c r="C591" s="9"/>
      <c r="D591" s="9"/>
      <c r="E591" s="20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>
      <c r="A592" s="9"/>
      <c r="B592" s="9"/>
      <c r="C592" s="9"/>
      <c r="D592" s="9"/>
      <c r="E592" s="20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>
      <c r="A593" s="9"/>
      <c r="B593" s="9"/>
      <c r="C593" s="9"/>
      <c r="D593" s="9"/>
      <c r="E593" s="20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>
      <c r="A594" s="9"/>
      <c r="B594" s="9"/>
      <c r="C594" s="9"/>
      <c r="D594" s="9"/>
      <c r="E594" s="20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>
      <c r="A595" s="9"/>
      <c r="B595" s="9"/>
      <c r="C595" s="9"/>
      <c r="D595" s="9"/>
      <c r="E595" s="20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>
      <c r="A596" s="9"/>
      <c r="B596" s="9"/>
      <c r="C596" s="9"/>
      <c r="D596" s="9"/>
      <c r="E596" s="20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>
      <c r="A597" s="9"/>
      <c r="B597" s="9"/>
      <c r="C597" s="9"/>
      <c r="D597" s="9"/>
      <c r="E597" s="20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>
      <c r="A598" s="9"/>
      <c r="B598" s="9"/>
      <c r="C598" s="9"/>
      <c r="D598" s="9"/>
      <c r="E598" s="20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>
      <c r="A599" s="9"/>
      <c r="B599" s="9"/>
      <c r="C599" s="9"/>
      <c r="D599" s="9"/>
      <c r="E599" s="20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>
      <c r="A600" s="9"/>
      <c r="B600" s="9"/>
      <c r="C600" s="9"/>
      <c r="D600" s="9"/>
      <c r="E600" s="20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>
      <c r="A601" s="9"/>
      <c r="B601" s="9"/>
      <c r="C601" s="9"/>
      <c r="D601" s="9"/>
      <c r="E601" s="20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>
      <c r="A602" s="9"/>
      <c r="B602" s="9"/>
      <c r="C602" s="9"/>
      <c r="D602" s="9"/>
      <c r="E602" s="20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>
      <c r="A603" s="9"/>
      <c r="B603" s="9"/>
      <c r="C603" s="9"/>
      <c r="D603" s="9"/>
      <c r="E603" s="20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>
      <c r="A604" s="9"/>
      <c r="B604" s="9"/>
      <c r="C604" s="9"/>
      <c r="D604" s="9"/>
      <c r="E604" s="20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>
      <c r="A605" s="9"/>
      <c r="B605" s="9"/>
      <c r="C605" s="9"/>
      <c r="D605" s="9"/>
      <c r="E605" s="20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>
      <c r="A606" s="9"/>
      <c r="B606" s="9"/>
      <c r="C606" s="9"/>
      <c r="D606" s="9"/>
      <c r="E606" s="20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>
      <c r="A607" s="9"/>
      <c r="B607" s="9"/>
      <c r="C607" s="9"/>
      <c r="D607" s="9"/>
      <c r="E607" s="20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>
      <c r="A608" s="9"/>
      <c r="B608" s="9"/>
      <c r="C608" s="9"/>
      <c r="D608" s="9"/>
      <c r="E608" s="20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>
      <c r="A609" s="9"/>
      <c r="B609" s="9"/>
      <c r="C609" s="9"/>
      <c r="D609" s="9"/>
      <c r="E609" s="20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>
      <c r="A610" s="9"/>
      <c r="B610" s="9"/>
      <c r="C610" s="9"/>
      <c r="D610" s="9"/>
      <c r="E610" s="20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>
      <c r="A611" s="9"/>
      <c r="B611" s="9"/>
      <c r="C611" s="9"/>
      <c r="D611" s="9"/>
      <c r="E611" s="20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>
      <c r="A612" s="9"/>
      <c r="B612" s="9"/>
      <c r="C612" s="9"/>
      <c r="D612" s="9"/>
      <c r="E612" s="20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>
      <c r="A613" s="9"/>
      <c r="B613" s="9"/>
      <c r="C613" s="9"/>
      <c r="D613" s="9"/>
      <c r="E613" s="20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>
      <c r="A614" s="9"/>
      <c r="B614" s="9"/>
      <c r="C614" s="9"/>
      <c r="D614" s="9"/>
      <c r="E614" s="20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>
      <c r="A615" s="9"/>
      <c r="B615" s="9"/>
      <c r="C615" s="9"/>
      <c r="D615" s="9"/>
      <c r="E615" s="20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>
      <c r="A616" s="9"/>
      <c r="B616" s="9"/>
      <c r="C616" s="9"/>
      <c r="D616" s="9"/>
      <c r="E616" s="20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>
      <c r="A617" s="9"/>
      <c r="B617" s="9"/>
      <c r="C617" s="9"/>
      <c r="D617" s="9"/>
      <c r="E617" s="20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>
      <c r="A618" s="9"/>
      <c r="B618" s="9"/>
      <c r="C618" s="9"/>
      <c r="D618" s="9"/>
      <c r="E618" s="20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>
      <c r="A619" s="9"/>
      <c r="B619" s="9"/>
      <c r="C619" s="9"/>
      <c r="D619" s="9"/>
      <c r="E619" s="20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>
      <c r="A620" s="9"/>
      <c r="B620" s="9"/>
      <c r="C620" s="9"/>
      <c r="D620" s="9"/>
      <c r="E620" s="20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>
      <c r="A621" s="9"/>
      <c r="B621" s="9"/>
      <c r="C621" s="9"/>
      <c r="D621" s="9"/>
      <c r="E621" s="20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>
      <c r="A622" s="9"/>
      <c r="B622" s="9"/>
      <c r="C622" s="9"/>
      <c r="D622" s="9"/>
      <c r="E622" s="20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>
      <c r="A623" s="9"/>
      <c r="B623" s="9"/>
      <c r="C623" s="9"/>
      <c r="D623" s="9"/>
      <c r="E623" s="20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>
      <c r="A624" s="9"/>
      <c r="B624" s="9"/>
      <c r="C624" s="9"/>
      <c r="D624" s="9"/>
      <c r="E624" s="20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>
      <c r="A625" s="9"/>
      <c r="B625" s="9"/>
      <c r="C625" s="9"/>
      <c r="D625" s="9"/>
      <c r="E625" s="20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>
      <c r="A626" s="9"/>
      <c r="B626" s="9"/>
      <c r="C626" s="9"/>
      <c r="D626" s="9"/>
      <c r="E626" s="20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>
      <c r="A627" s="9"/>
      <c r="B627" s="9"/>
      <c r="C627" s="9"/>
      <c r="D627" s="9"/>
      <c r="E627" s="20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>
      <c r="A628" s="9"/>
      <c r="B628" s="9"/>
      <c r="C628" s="9"/>
      <c r="D628" s="9"/>
      <c r="E628" s="20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>
      <c r="A629" s="9"/>
      <c r="B629" s="9"/>
      <c r="C629" s="9"/>
      <c r="D629" s="9"/>
      <c r="E629" s="20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>
      <c r="A630" s="9"/>
      <c r="B630" s="9"/>
      <c r="C630" s="9"/>
      <c r="D630" s="9"/>
      <c r="E630" s="20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>
      <c r="A631" s="9"/>
      <c r="B631" s="9"/>
      <c r="C631" s="9"/>
      <c r="D631" s="9"/>
      <c r="E631" s="20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>
      <c r="A632" s="9"/>
      <c r="B632" s="9"/>
      <c r="C632" s="9"/>
      <c r="D632" s="9"/>
      <c r="E632" s="20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>
      <c r="A633" s="9"/>
      <c r="B633" s="9"/>
      <c r="C633" s="9"/>
      <c r="D633" s="9"/>
      <c r="E633" s="20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>
      <c r="A634" s="9"/>
      <c r="B634" s="9"/>
      <c r="C634" s="9"/>
      <c r="D634" s="9"/>
      <c r="E634" s="20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>
      <c r="A635" s="9"/>
      <c r="B635" s="9"/>
      <c r="C635" s="9"/>
      <c r="D635" s="9"/>
      <c r="E635" s="20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>
      <c r="A636" s="9"/>
      <c r="B636" s="9"/>
      <c r="C636" s="9"/>
      <c r="D636" s="9"/>
      <c r="E636" s="20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>
      <c r="A637" s="9"/>
      <c r="B637" s="9"/>
      <c r="C637" s="9"/>
      <c r="D637" s="9"/>
      <c r="E637" s="20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>
      <c r="A638" s="9"/>
      <c r="B638" s="9"/>
      <c r="C638" s="9"/>
      <c r="D638" s="9"/>
      <c r="E638" s="20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>
      <c r="A639" s="9"/>
      <c r="B639" s="9"/>
      <c r="C639" s="9"/>
      <c r="D639" s="9"/>
      <c r="E639" s="20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>
      <c r="A640" s="9"/>
      <c r="B640" s="9"/>
      <c r="C640" s="9"/>
      <c r="D640" s="9"/>
      <c r="E640" s="20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>
      <c r="A641" s="9"/>
      <c r="B641" s="9"/>
      <c r="C641" s="9"/>
      <c r="D641" s="9"/>
      <c r="E641" s="20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>
      <c r="A642" s="9"/>
      <c r="B642" s="9"/>
      <c r="C642" s="9"/>
      <c r="D642" s="9"/>
      <c r="E642" s="20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>
      <c r="A643" s="9"/>
      <c r="B643" s="9"/>
      <c r="C643" s="9"/>
      <c r="D643" s="9"/>
      <c r="E643" s="20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>
      <c r="A644" s="9"/>
      <c r="B644" s="9"/>
      <c r="C644" s="9"/>
      <c r="D644" s="9"/>
      <c r="E644" s="20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>
      <c r="A645" s="9"/>
      <c r="B645" s="9"/>
      <c r="C645" s="9"/>
      <c r="D645" s="9"/>
      <c r="E645" s="20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>
      <c r="A646" s="9"/>
      <c r="B646" s="9"/>
      <c r="C646" s="9"/>
      <c r="D646" s="9"/>
      <c r="E646" s="20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>
      <c r="A647" s="9"/>
      <c r="B647" s="9"/>
      <c r="C647" s="9"/>
      <c r="D647" s="9"/>
      <c r="E647" s="20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>
      <c r="A648" s="9"/>
      <c r="B648" s="9"/>
      <c r="C648" s="9"/>
      <c r="D648" s="9"/>
      <c r="E648" s="20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>
      <c r="A649" s="9"/>
      <c r="B649" s="9"/>
      <c r="C649" s="9"/>
      <c r="D649" s="9"/>
      <c r="E649" s="20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>
      <c r="A650" s="9"/>
      <c r="B650" s="9"/>
      <c r="C650" s="9"/>
      <c r="D650" s="9"/>
      <c r="E650" s="20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>
      <c r="A651" s="9"/>
      <c r="B651" s="9"/>
      <c r="C651" s="9"/>
      <c r="D651" s="9"/>
      <c r="E651" s="20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>
      <c r="A652" s="9"/>
      <c r="B652" s="9"/>
      <c r="C652" s="9"/>
      <c r="D652" s="9"/>
      <c r="E652" s="20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>
      <c r="A653" s="9"/>
      <c r="B653" s="9"/>
      <c r="C653" s="9"/>
      <c r="D653" s="9"/>
      <c r="E653" s="20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>
      <c r="A654" s="9"/>
      <c r="B654" s="9"/>
      <c r="C654" s="9"/>
      <c r="D654" s="9"/>
      <c r="E654" s="20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>
      <c r="A655" s="9"/>
      <c r="B655" s="9"/>
      <c r="C655" s="9"/>
      <c r="D655" s="9"/>
      <c r="E655" s="20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>
      <c r="A656" s="9"/>
      <c r="B656" s="9"/>
      <c r="C656" s="9"/>
      <c r="D656" s="9"/>
      <c r="E656" s="20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>
      <c r="A657" s="9"/>
      <c r="B657" s="9"/>
      <c r="C657" s="9"/>
      <c r="D657" s="9"/>
      <c r="E657" s="20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>
      <c r="A658" s="9"/>
      <c r="B658" s="9"/>
      <c r="C658" s="9"/>
      <c r="D658" s="9"/>
      <c r="E658" s="20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>
      <c r="A659" s="9"/>
      <c r="B659" s="9"/>
      <c r="C659" s="9"/>
      <c r="D659" s="9"/>
      <c r="E659" s="20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>
      <c r="A660" s="9"/>
      <c r="B660" s="9"/>
      <c r="C660" s="9"/>
      <c r="D660" s="9"/>
      <c r="E660" s="20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>
      <c r="A661" s="9"/>
      <c r="B661" s="9"/>
      <c r="C661" s="9"/>
      <c r="D661" s="9"/>
      <c r="E661" s="20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>
      <c r="A662" s="9"/>
      <c r="B662" s="9"/>
      <c r="C662" s="9"/>
      <c r="D662" s="9"/>
      <c r="E662" s="20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>
      <c r="A663" s="9"/>
      <c r="B663" s="9"/>
      <c r="C663" s="9"/>
      <c r="D663" s="9"/>
      <c r="E663" s="20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>
      <c r="A664" s="9"/>
      <c r="B664" s="9"/>
      <c r="C664" s="9"/>
      <c r="D664" s="9"/>
      <c r="E664" s="20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>
      <c r="A665" s="9"/>
      <c r="B665" s="9"/>
      <c r="C665" s="9"/>
      <c r="D665" s="9"/>
      <c r="E665" s="20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>
      <c r="A666" s="9"/>
      <c r="B666" s="9"/>
      <c r="C666" s="9"/>
      <c r="D666" s="9"/>
      <c r="E666" s="20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>
      <c r="A667" s="9"/>
      <c r="B667" s="9"/>
      <c r="C667" s="9"/>
      <c r="D667" s="9"/>
      <c r="E667" s="20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>
      <c r="A668" s="9"/>
      <c r="B668" s="9"/>
      <c r="C668" s="9"/>
      <c r="D668" s="9"/>
      <c r="E668" s="20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>
      <c r="A669" s="9"/>
      <c r="B669" s="9"/>
      <c r="C669" s="9"/>
      <c r="D669" s="9"/>
      <c r="E669" s="20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>
      <c r="A670" s="9"/>
      <c r="B670" s="9"/>
      <c r="C670" s="9"/>
      <c r="D670" s="9"/>
      <c r="E670" s="20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>
      <c r="A671" s="9"/>
      <c r="B671" s="9"/>
      <c r="C671" s="9"/>
      <c r="D671" s="9"/>
      <c r="E671" s="20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>
      <c r="A672" s="9"/>
      <c r="B672" s="9"/>
      <c r="C672" s="9"/>
      <c r="D672" s="9"/>
      <c r="E672" s="20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>
      <c r="A673" s="9"/>
      <c r="B673" s="9"/>
      <c r="C673" s="9"/>
      <c r="D673" s="9"/>
      <c r="E673" s="20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>
      <c r="A674" s="9"/>
      <c r="B674" s="9"/>
      <c r="C674" s="9"/>
      <c r="D674" s="9"/>
      <c r="E674" s="20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>
      <c r="A675" s="9"/>
      <c r="B675" s="9"/>
      <c r="C675" s="9"/>
      <c r="D675" s="9"/>
      <c r="E675" s="20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>
      <c r="A676" s="9"/>
      <c r="B676" s="9"/>
      <c r="C676" s="9"/>
      <c r="D676" s="9"/>
      <c r="E676" s="20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>
      <c r="A677" s="9"/>
      <c r="B677" s="9"/>
      <c r="C677" s="9"/>
      <c r="D677" s="9"/>
      <c r="E677" s="20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>
      <c r="A678" s="9"/>
      <c r="B678" s="9"/>
      <c r="C678" s="9"/>
      <c r="D678" s="9"/>
      <c r="E678" s="20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>
      <c r="A679" s="9"/>
      <c r="B679" s="9"/>
      <c r="C679" s="9"/>
      <c r="D679" s="9"/>
      <c r="E679" s="20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>
      <c r="A680" s="9"/>
      <c r="B680" s="9"/>
      <c r="C680" s="9"/>
      <c r="D680" s="9"/>
      <c r="E680" s="20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>
      <c r="A681" s="9"/>
      <c r="B681" s="9"/>
      <c r="C681" s="9"/>
      <c r="D681" s="9"/>
      <c r="E681" s="20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>
      <c r="A682" s="9"/>
      <c r="B682" s="9"/>
      <c r="C682" s="9"/>
      <c r="D682" s="9"/>
      <c r="E682" s="20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>
      <c r="A683" s="9"/>
      <c r="B683" s="9"/>
      <c r="C683" s="9"/>
      <c r="D683" s="9"/>
      <c r="E683" s="20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>
      <c r="A684" s="9"/>
      <c r="B684" s="9"/>
      <c r="C684" s="9"/>
      <c r="D684" s="9"/>
      <c r="E684" s="20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>
      <c r="A685" s="9"/>
      <c r="B685" s="9"/>
      <c r="C685" s="9"/>
      <c r="D685" s="9"/>
      <c r="E685" s="20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>
      <c r="A686" s="9"/>
      <c r="B686" s="9"/>
      <c r="C686" s="9"/>
      <c r="D686" s="9"/>
      <c r="E686" s="20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>
      <c r="A687" s="9"/>
      <c r="B687" s="9"/>
      <c r="C687" s="9"/>
      <c r="D687" s="9"/>
      <c r="E687" s="20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>
      <c r="A688" s="9"/>
      <c r="B688" s="9"/>
      <c r="C688" s="9"/>
      <c r="D688" s="9"/>
      <c r="E688" s="20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>
      <c r="A689" s="9"/>
      <c r="B689" s="9"/>
      <c r="C689" s="9"/>
      <c r="D689" s="9"/>
      <c r="E689" s="20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>
      <c r="A690" s="9"/>
      <c r="B690" s="9"/>
      <c r="C690" s="9"/>
      <c r="D690" s="9"/>
      <c r="E690" s="20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>
      <c r="A691" s="9"/>
      <c r="B691" s="9"/>
      <c r="C691" s="9"/>
      <c r="D691" s="9"/>
      <c r="E691" s="20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>
      <c r="A692" s="9"/>
      <c r="B692" s="9"/>
      <c r="C692" s="9"/>
      <c r="D692" s="9"/>
      <c r="E692" s="20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>
      <c r="A693" s="9"/>
      <c r="B693" s="9"/>
      <c r="C693" s="9"/>
      <c r="D693" s="9"/>
      <c r="E693" s="20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>
      <c r="A694" s="9"/>
      <c r="B694" s="9"/>
      <c r="C694" s="9"/>
      <c r="D694" s="9"/>
      <c r="E694" s="20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>
      <c r="A695" s="9"/>
      <c r="B695" s="9"/>
      <c r="C695" s="9"/>
      <c r="D695" s="9"/>
      <c r="E695" s="20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>
      <c r="A696" s="9"/>
      <c r="B696" s="9"/>
      <c r="C696" s="9"/>
      <c r="D696" s="9"/>
      <c r="E696" s="20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>
      <c r="A697" s="9"/>
      <c r="B697" s="9"/>
      <c r="C697" s="9"/>
      <c r="D697" s="9"/>
      <c r="E697" s="20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>
      <c r="A698" s="9"/>
      <c r="B698" s="9"/>
      <c r="C698" s="9"/>
      <c r="D698" s="9"/>
      <c r="E698" s="20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>
      <c r="A699" s="9"/>
      <c r="B699" s="9"/>
      <c r="C699" s="9"/>
      <c r="D699" s="9"/>
      <c r="E699" s="20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>
      <c r="A700" s="9"/>
      <c r="B700" s="9"/>
      <c r="C700" s="9"/>
      <c r="D700" s="9"/>
      <c r="E700" s="20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>
      <c r="A701" s="9"/>
      <c r="B701" s="9"/>
      <c r="C701" s="9"/>
      <c r="D701" s="9"/>
      <c r="E701" s="20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>
      <c r="A702" s="9"/>
      <c r="B702" s="9"/>
      <c r="C702" s="9"/>
      <c r="D702" s="9"/>
      <c r="E702" s="20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>
      <c r="A703" s="9"/>
      <c r="B703" s="9"/>
      <c r="C703" s="9"/>
      <c r="D703" s="9"/>
      <c r="E703" s="20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>
      <c r="A704" s="9"/>
      <c r="B704" s="9"/>
      <c r="C704" s="9"/>
      <c r="D704" s="9"/>
      <c r="E704" s="20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>
      <c r="A705" s="9"/>
      <c r="B705" s="9"/>
      <c r="C705" s="9"/>
      <c r="D705" s="9"/>
      <c r="E705" s="20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>
      <c r="A706" s="9"/>
      <c r="B706" s="9"/>
      <c r="C706" s="9"/>
      <c r="D706" s="9"/>
      <c r="E706" s="20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>
      <c r="A707" s="9"/>
      <c r="B707" s="9"/>
      <c r="C707" s="9"/>
      <c r="D707" s="9"/>
      <c r="E707" s="20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>
      <c r="A708" s="9"/>
      <c r="B708" s="9"/>
      <c r="C708" s="9"/>
      <c r="D708" s="9"/>
      <c r="E708" s="20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>
      <c r="A709" s="9"/>
      <c r="B709" s="9"/>
      <c r="C709" s="9"/>
      <c r="D709" s="9"/>
      <c r="E709" s="20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>
      <c r="A710" s="9"/>
      <c r="B710" s="9"/>
      <c r="C710" s="9"/>
      <c r="D710" s="9"/>
      <c r="E710" s="20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>
      <c r="A711" s="9"/>
      <c r="B711" s="9"/>
      <c r="C711" s="9"/>
      <c r="D711" s="9"/>
      <c r="E711" s="20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>
      <c r="A712" s="9"/>
      <c r="B712" s="9"/>
      <c r="C712" s="9"/>
      <c r="D712" s="9"/>
      <c r="E712" s="20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>
      <c r="A713" s="9"/>
      <c r="B713" s="9"/>
      <c r="C713" s="9"/>
      <c r="D713" s="9"/>
      <c r="E713" s="20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>
      <c r="A714" s="9"/>
      <c r="B714" s="9"/>
      <c r="C714" s="9"/>
      <c r="D714" s="9"/>
      <c r="E714" s="20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>
      <c r="A715" s="9"/>
      <c r="B715" s="9"/>
      <c r="C715" s="9"/>
      <c r="D715" s="9"/>
      <c r="E715" s="20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>
      <c r="A716" s="9"/>
      <c r="B716" s="9"/>
      <c r="C716" s="9"/>
      <c r="D716" s="9"/>
      <c r="E716" s="20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>
      <c r="A717" s="9"/>
      <c r="B717" s="9"/>
      <c r="C717" s="9"/>
      <c r="D717" s="9"/>
      <c r="E717" s="20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>
      <c r="A718" s="9"/>
      <c r="B718" s="9"/>
      <c r="C718" s="9"/>
      <c r="D718" s="9"/>
      <c r="E718" s="20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>
      <c r="A719" s="9"/>
      <c r="B719" s="9"/>
      <c r="C719" s="9"/>
      <c r="D719" s="9"/>
      <c r="E719" s="20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>
      <c r="A720" s="9"/>
      <c r="B720" s="9"/>
      <c r="C720" s="9"/>
      <c r="D720" s="9"/>
      <c r="E720" s="20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>
      <c r="A721" s="9"/>
      <c r="B721" s="9"/>
      <c r="C721" s="9"/>
      <c r="D721" s="9"/>
      <c r="E721" s="20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>
      <c r="A722" s="9"/>
      <c r="B722" s="9"/>
      <c r="C722" s="9"/>
      <c r="D722" s="9"/>
      <c r="E722" s="20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>
      <c r="A723" s="9"/>
      <c r="B723" s="9"/>
      <c r="C723" s="9"/>
      <c r="D723" s="9"/>
      <c r="E723" s="20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>
      <c r="A724" s="9"/>
      <c r="B724" s="9"/>
      <c r="C724" s="9"/>
      <c r="D724" s="9"/>
      <c r="E724" s="20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>
      <c r="A725" s="9"/>
      <c r="B725" s="9"/>
      <c r="C725" s="9"/>
      <c r="D725" s="9"/>
      <c r="E725" s="20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>
      <c r="A726" s="9"/>
      <c r="B726" s="9"/>
      <c r="C726" s="9"/>
      <c r="D726" s="9"/>
      <c r="E726" s="20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>
      <c r="A727" s="9"/>
      <c r="B727" s="9"/>
      <c r="C727" s="9"/>
      <c r="D727" s="9"/>
      <c r="E727" s="20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>
      <c r="A728" s="9"/>
      <c r="B728" s="9"/>
      <c r="C728" s="9"/>
      <c r="D728" s="9"/>
      <c r="E728" s="20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>
      <c r="A729" s="9"/>
      <c r="B729" s="9"/>
      <c r="C729" s="9"/>
      <c r="D729" s="9"/>
      <c r="E729" s="20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>
      <c r="A730" s="9"/>
      <c r="B730" s="9"/>
      <c r="C730" s="9"/>
      <c r="D730" s="9"/>
      <c r="E730" s="20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>
      <c r="A731" s="9"/>
      <c r="B731" s="9"/>
      <c r="C731" s="9"/>
      <c r="D731" s="9"/>
      <c r="E731" s="20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>
      <c r="A732" s="9"/>
      <c r="B732" s="9"/>
      <c r="C732" s="9"/>
      <c r="D732" s="9"/>
      <c r="E732" s="20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>
      <c r="A733" s="9"/>
      <c r="B733" s="9"/>
      <c r="C733" s="9"/>
      <c r="D733" s="9"/>
      <c r="E733" s="20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>
      <c r="A734" s="9"/>
      <c r="B734" s="9"/>
      <c r="C734" s="9"/>
      <c r="D734" s="9"/>
      <c r="E734" s="20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>
      <c r="A735" s="9"/>
      <c r="B735" s="9"/>
      <c r="C735" s="9"/>
      <c r="D735" s="9"/>
      <c r="E735" s="20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>
      <c r="A736" s="9"/>
      <c r="B736" s="9"/>
      <c r="C736" s="9"/>
      <c r="D736" s="9"/>
      <c r="E736" s="20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>
      <c r="A737" s="9"/>
      <c r="B737" s="9"/>
      <c r="C737" s="9"/>
      <c r="D737" s="9"/>
      <c r="E737" s="20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>
      <c r="A738" s="9"/>
      <c r="B738" s="9"/>
      <c r="C738" s="9"/>
      <c r="D738" s="9"/>
      <c r="E738" s="20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>
      <c r="A739" s="9"/>
      <c r="B739" s="9"/>
      <c r="C739" s="9"/>
      <c r="D739" s="9"/>
      <c r="E739" s="20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>
      <c r="A740" s="9"/>
      <c r="B740" s="9"/>
      <c r="C740" s="9"/>
      <c r="D740" s="9"/>
      <c r="E740" s="20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>
      <c r="A741" s="9"/>
      <c r="B741" s="9"/>
      <c r="C741" s="9"/>
      <c r="D741" s="9"/>
      <c r="E741" s="20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>
      <c r="A742" s="9"/>
      <c r="B742" s="9"/>
      <c r="C742" s="9"/>
      <c r="D742" s="9"/>
      <c r="E742" s="20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>
      <c r="A743" s="9"/>
      <c r="B743" s="9"/>
      <c r="C743" s="9"/>
      <c r="D743" s="9"/>
      <c r="E743" s="20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>
      <c r="A744" s="9"/>
      <c r="B744" s="9"/>
      <c r="C744" s="9"/>
      <c r="D744" s="9"/>
      <c r="E744" s="20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>
      <c r="A745" s="9"/>
      <c r="B745" s="9"/>
      <c r="C745" s="9"/>
      <c r="D745" s="9"/>
      <c r="E745" s="20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>
      <c r="A746" s="9"/>
      <c r="B746" s="9"/>
      <c r="C746" s="9"/>
      <c r="D746" s="9"/>
      <c r="E746" s="20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>
      <c r="A747" s="9"/>
      <c r="B747" s="9"/>
      <c r="C747" s="9"/>
      <c r="D747" s="9"/>
      <c r="E747" s="20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>
      <c r="A748" s="9"/>
      <c r="B748" s="9"/>
      <c r="C748" s="9"/>
      <c r="D748" s="9"/>
      <c r="E748" s="20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>
      <c r="A749" s="9"/>
      <c r="B749" s="9"/>
      <c r="C749" s="9"/>
      <c r="D749" s="9"/>
      <c r="E749" s="20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>
      <c r="A750" s="9"/>
      <c r="B750" s="9"/>
      <c r="C750" s="9"/>
      <c r="D750" s="9"/>
      <c r="E750" s="20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>
      <c r="A751" s="9"/>
      <c r="B751" s="9"/>
      <c r="C751" s="9"/>
      <c r="D751" s="9"/>
      <c r="E751" s="20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>
      <c r="A752" s="9"/>
      <c r="B752" s="9"/>
      <c r="C752" s="9"/>
      <c r="D752" s="9"/>
      <c r="E752" s="20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>
      <c r="A753" s="9"/>
      <c r="B753" s="9"/>
      <c r="C753" s="9"/>
      <c r="D753" s="9"/>
      <c r="E753" s="20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>
      <c r="A754" s="9"/>
      <c r="B754" s="9"/>
      <c r="C754" s="9"/>
      <c r="D754" s="9"/>
      <c r="E754" s="20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>
      <c r="A755" s="9"/>
      <c r="B755" s="9"/>
      <c r="C755" s="9"/>
      <c r="D755" s="9"/>
      <c r="E755" s="20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>
      <c r="A756" s="9"/>
      <c r="B756" s="9"/>
      <c r="C756" s="9"/>
      <c r="D756" s="9"/>
      <c r="E756" s="20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>
      <c r="A757" s="9"/>
      <c r="B757" s="9"/>
      <c r="C757" s="9"/>
      <c r="D757" s="9"/>
      <c r="E757" s="20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>
      <c r="A758" s="9"/>
      <c r="B758" s="9"/>
      <c r="C758" s="9"/>
      <c r="D758" s="9"/>
      <c r="E758" s="20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>
      <c r="A759" s="9"/>
      <c r="B759" s="9"/>
      <c r="C759" s="9"/>
      <c r="D759" s="9"/>
      <c r="E759" s="20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>
      <c r="A760" s="9"/>
      <c r="B760" s="9"/>
      <c r="C760" s="9"/>
      <c r="D760" s="9"/>
      <c r="E760" s="20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>
      <c r="A761" s="9"/>
      <c r="B761" s="9"/>
      <c r="C761" s="9"/>
      <c r="D761" s="9"/>
      <c r="E761" s="20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>
      <c r="A762" s="9"/>
      <c r="B762" s="9"/>
      <c r="C762" s="9"/>
      <c r="D762" s="9"/>
      <c r="E762" s="20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>
      <c r="A763" s="9"/>
      <c r="B763" s="9"/>
      <c r="C763" s="9"/>
      <c r="D763" s="9"/>
      <c r="E763" s="20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>
      <c r="A764" s="9"/>
      <c r="B764" s="9"/>
      <c r="C764" s="9"/>
      <c r="D764" s="9"/>
      <c r="E764" s="20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>
      <c r="A765" s="9"/>
      <c r="B765" s="9"/>
      <c r="C765" s="9"/>
      <c r="D765" s="9"/>
      <c r="E765" s="20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>
      <c r="A766" s="9"/>
      <c r="B766" s="9"/>
      <c r="C766" s="9"/>
      <c r="D766" s="9"/>
      <c r="E766" s="20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>
      <c r="A767" s="9"/>
      <c r="B767" s="9"/>
      <c r="C767" s="9"/>
      <c r="D767" s="9"/>
      <c r="E767" s="20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>
      <c r="A768" s="9"/>
      <c r="B768" s="9"/>
      <c r="C768" s="9"/>
      <c r="D768" s="9"/>
      <c r="E768" s="20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>
      <c r="A769" s="9"/>
      <c r="B769" s="9"/>
      <c r="C769" s="9"/>
      <c r="D769" s="9"/>
      <c r="E769" s="20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>
      <c r="A770" s="9"/>
      <c r="B770" s="9"/>
      <c r="C770" s="9"/>
      <c r="D770" s="9"/>
      <c r="E770" s="20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>
      <c r="A771" s="9"/>
      <c r="B771" s="9"/>
      <c r="C771" s="9"/>
      <c r="D771" s="9"/>
      <c r="E771" s="20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>
      <c r="A772" s="9"/>
      <c r="B772" s="9"/>
      <c r="C772" s="9"/>
      <c r="D772" s="9"/>
      <c r="E772" s="20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>
      <c r="A773" s="9"/>
      <c r="B773" s="9"/>
      <c r="C773" s="9"/>
      <c r="D773" s="9"/>
      <c r="E773" s="20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>
      <c r="A774" s="9"/>
      <c r="B774" s="9"/>
      <c r="C774" s="9"/>
      <c r="D774" s="9"/>
      <c r="E774" s="20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>
      <c r="A775" s="9"/>
      <c r="B775" s="9"/>
      <c r="C775" s="9"/>
      <c r="D775" s="9"/>
      <c r="E775" s="20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>
      <c r="A776" s="9"/>
      <c r="B776" s="9"/>
      <c r="C776" s="9"/>
      <c r="D776" s="9"/>
      <c r="E776" s="20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>
      <c r="A777" s="9"/>
      <c r="B777" s="9"/>
      <c r="C777" s="9"/>
      <c r="D777" s="9"/>
      <c r="E777" s="20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>
      <c r="A778" s="9"/>
      <c r="B778" s="9"/>
      <c r="C778" s="9"/>
      <c r="D778" s="9"/>
      <c r="E778" s="20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>
      <c r="A779" s="9"/>
      <c r="B779" s="9"/>
      <c r="C779" s="9"/>
      <c r="D779" s="9"/>
      <c r="E779" s="20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>
      <c r="A780" s="9"/>
      <c r="B780" s="9"/>
      <c r="C780" s="9"/>
      <c r="D780" s="9"/>
      <c r="E780" s="20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>
      <c r="A781" s="9"/>
      <c r="B781" s="9"/>
      <c r="C781" s="9"/>
      <c r="D781" s="9"/>
      <c r="E781" s="20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>
      <c r="A782" s="9"/>
      <c r="B782" s="9"/>
      <c r="C782" s="9"/>
      <c r="D782" s="9"/>
      <c r="E782" s="20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>
      <c r="A783" s="9"/>
      <c r="B783" s="9"/>
      <c r="C783" s="9"/>
      <c r="D783" s="9"/>
      <c r="E783" s="20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>
      <c r="A784" s="9"/>
      <c r="B784" s="9"/>
      <c r="C784" s="9"/>
      <c r="D784" s="9"/>
      <c r="E784" s="20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>
      <c r="A785" s="9"/>
      <c r="B785" s="9"/>
      <c r="C785" s="9"/>
      <c r="D785" s="9"/>
      <c r="E785" s="20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>
      <c r="A786" s="9"/>
      <c r="B786" s="9"/>
      <c r="C786" s="9"/>
      <c r="D786" s="9"/>
      <c r="E786" s="20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>
      <c r="A787" s="9"/>
      <c r="B787" s="9"/>
      <c r="C787" s="9"/>
      <c r="D787" s="9"/>
      <c r="E787" s="20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>
      <c r="A788" s="9"/>
      <c r="B788" s="9"/>
      <c r="C788" s="9"/>
      <c r="D788" s="9"/>
      <c r="E788" s="20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>
      <c r="A789" s="9"/>
      <c r="B789" s="9"/>
      <c r="C789" s="9"/>
      <c r="D789" s="9"/>
      <c r="E789" s="20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>
      <c r="A790" s="9"/>
      <c r="B790" s="9"/>
      <c r="C790" s="9"/>
      <c r="D790" s="9"/>
      <c r="E790" s="20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>
      <c r="A791" s="9"/>
      <c r="B791" s="9"/>
      <c r="C791" s="9"/>
      <c r="D791" s="9"/>
      <c r="E791" s="20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>
      <c r="A792" s="9"/>
      <c r="B792" s="9"/>
      <c r="C792" s="9"/>
      <c r="D792" s="9"/>
      <c r="E792" s="20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>
      <c r="A793" s="9"/>
      <c r="B793" s="9"/>
      <c r="C793" s="9"/>
      <c r="D793" s="9"/>
      <c r="E793" s="20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>
      <c r="A794" s="9"/>
      <c r="B794" s="9"/>
      <c r="C794" s="9"/>
      <c r="D794" s="9"/>
      <c r="E794" s="20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>
      <c r="A795" s="9"/>
      <c r="B795" s="9"/>
      <c r="C795" s="9"/>
      <c r="D795" s="9"/>
      <c r="E795" s="20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>
      <c r="A796" s="9"/>
      <c r="B796" s="9"/>
      <c r="C796" s="9"/>
      <c r="D796" s="9"/>
      <c r="E796" s="20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>
      <c r="A797" s="9"/>
      <c r="B797" s="9"/>
      <c r="C797" s="9"/>
      <c r="D797" s="9"/>
      <c r="E797" s="20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>
      <c r="A798" s="9"/>
      <c r="B798" s="9"/>
      <c r="C798" s="9"/>
      <c r="D798" s="9"/>
      <c r="E798" s="20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>
      <c r="A799" s="9"/>
      <c r="B799" s="9"/>
      <c r="C799" s="9"/>
      <c r="D799" s="9"/>
      <c r="E799" s="20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>
      <c r="A800" s="9"/>
      <c r="B800" s="9"/>
      <c r="C800" s="9"/>
      <c r="D800" s="9"/>
      <c r="E800" s="20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>
      <c r="A801" s="9"/>
      <c r="B801" s="9"/>
      <c r="C801" s="9"/>
      <c r="D801" s="9"/>
      <c r="E801" s="20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>
      <c r="A802" s="9"/>
      <c r="B802" s="9"/>
      <c r="C802" s="9"/>
      <c r="D802" s="9"/>
      <c r="E802" s="20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>
      <c r="A803" s="9"/>
      <c r="B803" s="9"/>
      <c r="C803" s="9"/>
      <c r="D803" s="9"/>
      <c r="E803" s="20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>
      <c r="A804" s="9"/>
      <c r="B804" s="9"/>
      <c r="C804" s="9"/>
      <c r="D804" s="9"/>
      <c r="E804" s="20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>
      <c r="A805" s="9"/>
      <c r="B805" s="9"/>
      <c r="C805" s="9"/>
      <c r="D805" s="9"/>
      <c r="E805" s="20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>
      <c r="A806" s="9"/>
      <c r="B806" s="9"/>
      <c r="C806" s="9"/>
      <c r="D806" s="9"/>
      <c r="E806" s="20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>
      <c r="A807" s="9"/>
      <c r="B807" s="9"/>
      <c r="C807" s="9"/>
      <c r="D807" s="9"/>
      <c r="E807" s="20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>
      <c r="A808" s="9"/>
      <c r="B808" s="9"/>
      <c r="C808" s="9"/>
      <c r="D808" s="9"/>
      <c r="E808" s="20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>
      <c r="A809" s="9"/>
      <c r="B809" s="9"/>
      <c r="C809" s="9"/>
      <c r="D809" s="9"/>
      <c r="E809" s="20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>
      <c r="A810" s="9"/>
      <c r="B810" s="9"/>
      <c r="C810" s="9"/>
      <c r="D810" s="9"/>
      <c r="E810" s="20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>
      <c r="A811" s="9"/>
      <c r="B811" s="9"/>
      <c r="C811" s="9"/>
      <c r="D811" s="9"/>
      <c r="E811" s="20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>
      <c r="A812" s="9"/>
      <c r="B812" s="9"/>
      <c r="C812" s="9"/>
      <c r="D812" s="9"/>
      <c r="E812" s="20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>
      <c r="A813" s="9"/>
      <c r="B813" s="9"/>
      <c r="C813" s="9"/>
      <c r="D813" s="9"/>
      <c r="E813" s="20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>
      <c r="A814" s="9"/>
      <c r="B814" s="9"/>
      <c r="C814" s="9"/>
      <c r="D814" s="9"/>
      <c r="E814" s="20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>
      <c r="A815" s="9"/>
      <c r="B815" s="9"/>
      <c r="C815" s="9"/>
      <c r="D815" s="9"/>
      <c r="E815" s="20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>
      <c r="A816" s="9"/>
      <c r="B816" s="9"/>
      <c r="C816" s="9"/>
      <c r="D816" s="9"/>
      <c r="E816" s="20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>
      <c r="A817" s="9"/>
      <c r="B817" s="9"/>
      <c r="C817" s="9"/>
      <c r="D817" s="9"/>
      <c r="E817" s="20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>
      <c r="A818" s="9"/>
      <c r="B818" s="9"/>
      <c r="C818" s="9"/>
      <c r="D818" s="9"/>
      <c r="E818" s="20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>
      <c r="A819" s="9"/>
      <c r="B819" s="9"/>
      <c r="C819" s="9"/>
      <c r="D819" s="9"/>
      <c r="E819" s="20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>
      <c r="A820" s="9"/>
      <c r="B820" s="9"/>
      <c r="C820" s="9"/>
      <c r="D820" s="9"/>
      <c r="E820" s="20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>
      <c r="A821" s="9"/>
      <c r="B821" s="9"/>
      <c r="C821" s="9"/>
      <c r="D821" s="9"/>
      <c r="E821" s="20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>
      <c r="A822" s="9"/>
      <c r="B822" s="9"/>
      <c r="C822" s="9"/>
      <c r="D822" s="9"/>
      <c r="E822" s="20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>
      <c r="A823" s="9"/>
      <c r="B823" s="9"/>
      <c r="C823" s="9"/>
      <c r="D823" s="9"/>
      <c r="E823" s="20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>
      <c r="A824" s="9"/>
      <c r="B824" s="9"/>
      <c r="C824" s="9"/>
      <c r="D824" s="9"/>
      <c r="E824" s="20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>
      <c r="A825" s="9"/>
      <c r="B825" s="9"/>
      <c r="C825" s="9"/>
      <c r="D825" s="9"/>
      <c r="E825" s="20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>
      <c r="A826" s="9"/>
      <c r="B826" s="9"/>
      <c r="C826" s="9"/>
      <c r="D826" s="9"/>
      <c r="E826" s="20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>
      <c r="A827" s="9"/>
      <c r="B827" s="9"/>
      <c r="C827" s="9"/>
      <c r="D827" s="9"/>
      <c r="E827" s="20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>
      <c r="A828" s="9"/>
      <c r="B828" s="9"/>
      <c r="C828" s="9"/>
      <c r="D828" s="9"/>
      <c r="E828" s="20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>
      <c r="A829" s="9"/>
      <c r="B829" s="9"/>
      <c r="C829" s="9"/>
      <c r="D829" s="9"/>
      <c r="E829" s="20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>
      <c r="A830" s="9"/>
      <c r="B830" s="9"/>
      <c r="C830" s="9"/>
      <c r="D830" s="9"/>
      <c r="E830" s="20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>
      <c r="A831" s="9"/>
      <c r="B831" s="9"/>
      <c r="C831" s="9"/>
      <c r="D831" s="9"/>
      <c r="E831" s="20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>
      <c r="A832" s="9"/>
      <c r="B832" s="9"/>
      <c r="C832" s="9"/>
      <c r="D832" s="9"/>
      <c r="E832" s="20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>
      <c r="A833" s="9"/>
      <c r="B833" s="9"/>
      <c r="C833" s="9"/>
      <c r="D833" s="9"/>
      <c r="E833" s="20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>
      <c r="A834" s="9"/>
      <c r="B834" s="9"/>
      <c r="C834" s="9"/>
      <c r="D834" s="9"/>
      <c r="E834" s="20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>
      <c r="A835" s="9"/>
      <c r="B835" s="9"/>
      <c r="C835" s="9"/>
      <c r="D835" s="9"/>
      <c r="E835" s="20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>
      <c r="A836" s="9"/>
      <c r="B836" s="9"/>
      <c r="C836" s="9"/>
      <c r="D836" s="9"/>
      <c r="E836" s="20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>
      <c r="A837" s="9"/>
      <c r="B837" s="9"/>
      <c r="C837" s="9"/>
      <c r="D837" s="9"/>
      <c r="E837" s="20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>
      <c r="A838" s="9"/>
      <c r="B838" s="9"/>
      <c r="C838" s="9"/>
      <c r="D838" s="9"/>
      <c r="E838" s="20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>
      <c r="A839" s="9"/>
      <c r="B839" s="9"/>
      <c r="C839" s="9"/>
      <c r="D839" s="9"/>
      <c r="E839" s="20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>
      <c r="A840" s="9"/>
      <c r="B840" s="9"/>
      <c r="C840" s="9"/>
      <c r="D840" s="9"/>
      <c r="E840" s="20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>
      <c r="A841" s="9"/>
      <c r="B841" s="9"/>
      <c r="C841" s="9"/>
      <c r="D841" s="9"/>
      <c r="E841" s="20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>
      <c r="A842" s="9"/>
      <c r="B842" s="9"/>
      <c r="C842" s="9"/>
      <c r="D842" s="9"/>
      <c r="E842" s="20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>
      <c r="A843" s="9"/>
      <c r="B843" s="9"/>
      <c r="C843" s="9"/>
      <c r="D843" s="9"/>
      <c r="E843" s="20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>
      <c r="A844" s="9"/>
      <c r="B844" s="9"/>
      <c r="C844" s="9"/>
      <c r="D844" s="9"/>
      <c r="E844" s="20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>
      <c r="A845" s="9"/>
      <c r="B845" s="9"/>
      <c r="C845" s="9"/>
      <c r="D845" s="9"/>
      <c r="E845" s="20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>
      <c r="A846" s="9"/>
      <c r="B846" s="9"/>
      <c r="C846" s="9"/>
      <c r="D846" s="9"/>
      <c r="E846" s="20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>
      <c r="A847" s="9"/>
      <c r="B847" s="9"/>
      <c r="C847" s="9"/>
      <c r="D847" s="9"/>
      <c r="E847" s="20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>
      <c r="A848" s="9"/>
      <c r="B848" s="9"/>
      <c r="C848" s="9"/>
      <c r="D848" s="9"/>
      <c r="E848" s="20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>
      <c r="A849" s="9"/>
      <c r="B849" s="9"/>
      <c r="C849" s="9"/>
      <c r="D849" s="9"/>
      <c r="E849" s="20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>
      <c r="A850" s="9"/>
      <c r="B850" s="9"/>
      <c r="C850" s="9"/>
      <c r="D850" s="9"/>
      <c r="E850" s="20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>
      <c r="A851" s="9"/>
      <c r="B851" s="9"/>
      <c r="C851" s="9"/>
      <c r="D851" s="9"/>
      <c r="E851" s="20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>
      <c r="A852" s="9"/>
      <c r="B852" s="9"/>
      <c r="C852" s="9"/>
      <c r="D852" s="9"/>
      <c r="E852" s="20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>
      <c r="A853" s="9"/>
      <c r="B853" s="9"/>
      <c r="C853" s="9"/>
      <c r="D853" s="9"/>
      <c r="E853" s="20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>
      <c r="A854" s="9"/>
      <c r="B854" s="9"/>
      <c r="C854" s="9"/>
      <c r="D854" s="9"/>
      <c r="E854" s="20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>
      <c r="A855" s="9"/>
      <c r="B855" s="9"/>
      <c r="C855" s="9"/>
      <c r="D855" s="9"/>
      <c r="E855" s="20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>
      <c r="A856" s="9"/>
      <c r="B856" s="9"/>
      <c r="C856" s="9"/>
      <c r="D856" s="9"/>
      <c r="E856" s="20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>
      <c r="A857" s="9"/>
      <c r="B857" s="9"/>
      <c r="C857" s="9"/>
      <c r="D857" s="9"/>
      <c r="E857" s="20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>
      <c r="A858" s="9"/>
      <c r="B858" s="9"/>
      <c r="C858" s="9"/>
      <c r="D858" s="9"/>
      <c r="E858" s="20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>
      <c r="A859" s="9"/>
      <c r="B859" s="9"/>
      <c r="C859" s="9"/>
      <c r="D859" s="9"/>
      <c r="E859" s="20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>
      <c r="A860" s="9"/>
      <c r="B860" s="9"/>
      <c r="C860" s="9"/>
      <c r="D860" s="9"/>
      <c r="E860" s="20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>
      <c r="A861" s="9"/>
      <c r="B861" s="9"/>
      <c r="C861" s="9"/>
      <c r="D861" s="9"/>
      <c r="E861" s="20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>
      <c r="A862" s="9"/>
      <c r="B862" s="9"/>
      <c r="C862" s="9"/>
      <c r="D862" s="9"/>
      <c r="E862" s="20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>
      <c r="A863" s="9"/>
      <c r="B863" s="9"/>
      <c r="C863" s="9"/>
      <c r="D863" s="9"/>
      <c r="E863" s="20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>
      <c r="A864" s="9"/>
      <c r="B864" s="9"/>
      <c r="C864" s="9"/>
      <c r="D864" s="9"/>
      <c r="E864" s="20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>
      <c r="A865" s="9"/>
      <c r="B865" s="9"/>
      <c r="C865" s="9"/>
      <c r="D865" s="9"/>
      <c r="E865" s="20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>
      <c r="A866" s="9"/>
      <c r="B866" s="9"/>
      <c r="C866" s="9"/>
      <c r="D866" s="9"/>
      <c r="E866" s="20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>
      <c r="A867" s="9"/>
      <c r="B867" s="9"/>
      <c r="C867" s="9"/>
      <c r="D867" s="9"/>
      <c r="E867" s="20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>
      <c r="A868" s="9"/>
      <c r="B868" s="9"/>
      <c r="C868" s="9"/>
      <c r="D868" s="9"/>
      <c r="E868" s="20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>
      <c r="A869" s="9"/>
      <c r="B869" s="9"/>
      <c r="C869" s="9"/>
      <c r="D869" s="9"/>
      <c r="E869" s="20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>
      <c r="A870" s="9"/>
      <c r="B870" s="9"/>
      <c r="C870" s="9"/>
      <c r="D870" s="9"/>
      <c r="E870" s="20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>
      <c r="A871" s="9"/>
      <c r="B871" s="9"/>
      <c r="C871" s="9"/>
      <c r="D871" s="9"/>
      <c r="E871" s="20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>
      <c r="A872" s="9"/>
      <c r="B872" s="9"/>
      <c r="C872" s="9"/>
      <c r="D872" s="9"/>
      <c r="E872" s="20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>
      <c r="A873" s="9"/>
      <c r="B873" s="9"/>
      <c r="C873" s="9"/>
      <c r="D873" s="9"/>
      <c r="E873" s="20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>
      <c r="A874" s="9"/>
      <c r="B874" s="9"/>
      <c r="C874" s="9"/>
      <c r="D874" s="9"/>
      <c r="E874" s="20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>
      <c r="A875" s="9"/>
      <c r="B875" s="9"/>
      <c r="C875" s="9"/>
      <c r="D875" s="9"/>
      <c r="E875" s="20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>
      <c r="A876" s="9"/>
      <c r="B876" s="9"/>
      <c r="C876" s="9"/>
      <c r="D876" s="9"/>
      <c r="E876" s="20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>
      <c r="A877" s="9"/>
      <c r="B877" s="9"/>
      <c r="C877" s="9"/>
      <c r="D877" s="9"/>
      <c r="E877" s="20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>
      <c r="A878" s="9"/>
      <c r="B878" s="9"/>
      <c r="C878" s="9"/>
      <c r="D878" s="9"/>
      <c r="E878" s="20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>
      <c r="A879" s="9"/>
      <c r="B879" s="9"/>
      <c r="C879" s="9"/>
      <c r="D879" s="9"/>
      <c r="E879" s="20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>
      <c r="A880" s="9"/>
      <c r="B880" s="9"/>
      <c r="C880" s="9"/>
      <c r="D880" s="9"/>
      <c r="E880" s="20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>
      <c r="A881" s="9"/>
      <c r="B881" s="9"/>
      <c r="C881" s="9"/>
      <c r="D881" s="9"/>
      <c r="E881" s="20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>
      <c r="A882" s="9"/>
      <c r="B882" s="9"/>
      <c r="C882" s="9"/>
      <c r="D882" s="9"/>
      <c r="E882" s="20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>
      <c r="A883" s="9"/>
      <c r="B883" s="9"/>
      <c r="C883" s="9"/>
      <c r="D883" s="9"/>
      <c r="E883" s="20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>
      <c r="A884" s="9"/>
      <c r="B884" s="9"/>
      <c r="C884" s="9"/>
      <c r="D884" s="9"/>
      <c r="E884" s="20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>
      <c r="A885" s="9"/>
      <c r="B885" s="9"/>
      <c r="C885" s="9"/>
      <c r="D885" s="9"/>
      <c r="E885" s="20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>
      <c r="A886" s="9"/>
      <c r="B886" s="9"/>
      <c r="C886" s="9"/>
      <c r="D886" s="9"/>
      <c r="E886" s="20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>
      <c r="A887" s="9"/>
      <c r="B887" s="9"/>
      <c r="C887" s="9"/>
      <c r="D887" s="9"/>
      <c r="E887" s="20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>
      <c r="A888" s="9"/>
      <c r="B888" s="9"/>
      <c r="C888" s="9"/>
      <c r="D888" s="9"/>
      <c r="E888" s="20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>
      <c r="A889" s="9"/>
      <c r="B889" s="9"/>
      <c r="C889" s="9"/>
      <c r="D889" s="9"/>
      <c r="E889" s="20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>
      <c r="A890" s="9"/>
      <c r="B890" s="9"/>
      <c r="C890" s="9"/>
      <c r="D890" s="9"/>
      <c r="E890" s="20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>
      <c r="A891" s="9"/>
      <c r="B891" s="9"/>
      <c r="C891" s="9"/>
      <c r="D891" s="9"/>
      <c r="E891" s="20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>
      <c r="A892" s="9"/>
      <c r="B892" s="9"/>
      <c r="C892" s="9"/>
      <c r="D892" s="9"/>
      <c r="E892" s="20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>
      <c r="A893" s="9"/>
      <c r="B893" s="9"/>
      <c r="C893" s="9"/>
      <c r="D893" s="9"/>
      <c r="E893" s="20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>
      <c r="A894" s="9"/>
      <c r="B894" s="9"/>
      <c r="C894" s="9"/>
      <c r="D894" s="9"/>
      <c r="E894" s="20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>
      <c r="A895" s="9"/>
      <c r="B895" s="9"/>
      <c r="C895" s="9"/>
      <c r="D895" s="9"/>
      <c r="E895" s="20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>
      <c r="A896" s="9"/>
      <c r="B896" s="9"/>
      <c r="C896" s="9"/>
      <c r="D896" s="9"/>
      <c r="E896" s="20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>
      <c r="A897" s="9"/>
      <c r="B897" s="9"/>
      <c r="C897" s="9"/>
      <c r="D897" s="9"/>
      <c r="E897" s="20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>
      <c r="A898" s="9"/>
      <c r="B898" s="9"/>
      <c r="C898" s="9"/>
      <c r="D898" s="9"/>
      <c r="E898" s="20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>
      <c r="A899" s="9"/>
      <c r="B899" s="9"/>
      <c r="C899" s="9"/>
      <c r="D899" s="9"/>
      <c r="E899" s="20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>
      <c r="A900" s="9"/>
      <c r="B900" s="9"/>
      <c r="C900" s="9"/>
      <c r="D900" s="9"/>
      <c r="E900" s="20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>
      <c r="A901" s="9"/>
      <c r="B901" s="9"/>
      <c r="C901" s="9"/>
      <c r="D901" s="9"/>
      <c r="E901" s="20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>
      <c r="A902" s="9"/>
      <c r="B902" s="9"/>
      <c r="C902" s="9"/>
      <c r="D902" s="9"/>
      <c r="E902" s="20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>
      <c r="A903" s="9"/>
      <c r="B903" s="9"/>
      <c r="C903" s="9"/>
      <c r="D903" s="9"/>
      <c r="E903" s="20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>
      <c r="A904" s="9"/>
      <c r="B904" s="9"/>
      <c r="C904" s="9"/>
      <c r="D904" s="9"/>
      <c r="E904" s="20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>
      <c r="A905" s="9"/>
      <c r="B905" s="9"/>
      <c r="C905" s="9"/>
      <c r="D905" s="9"/>
      <c r="E905" s="20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>
      <c r="A906" s="9"/>
      <c r="B906" s="9"/>
      <c r="C906" s="9"/>
      <c r="D906" s="9"/>
      <c r="E906" s="20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>
      <c r="A907" s="9"/>
      <c r="B907" s="9"/>
      <c r="C907" s="9"/>
      <c r="D907" s="9"/>
      <c r="E907" s="20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>
      <c r="A908" s="9"/>
      <c r="B908" s="9"/>
      <c r="C908" s="9"/>
      <c r="D908" s="9"/>
      <c r="E908" s="20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>
      <c r="A909" s="9"/>
      <c r="B909" s="9"/>
      <c r="C909" s="9"/>
      <c r="D909" s="9"/>
      <c r="E909" s="20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>
      <c r="A910" s="9"/>
      <c r="B910" s="9"/>
      <c r="C910" s="9"/>
      <c r="D910" s="9"/>
      <c r="E910" s="20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>
      <c r="A911" s="9"/>
      <c r="B911" s="9"/>
      <c r="C911" s="9"/>
      <c r="D911" s="9"/>
      <c r="E911" s="20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>
      <c r="A912" s="9"/>
      <c r="B912" s="9"/>
      <c r="C912" s="9"/>
      <c r="D912" s="9"/>
      <c r="E912" s="20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>
      <c r="A913" s="9"/>
      <c r="B913" s="9"/>
      <c r="C913" s="9"/>
      <c r="D913" s="9"/>
      <c r="E913" s="20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>
      <c r="A914" s="9"/>
      <c r="B914" s="9"/>
      <c r="C914" s="9"/>
      <c r="D914" s="9"/>
      <c r="E914" s="20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>
      <c r="A915" s="9"/>
      <c r="B915" s="9"/>
      <c r="C915" s="9"/>
      <c r="D915" s="9"/>
      <c r="E915" s="20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>
      <c r="A916" s="9"/>
      <c r="B916" s="9"/>
      <c r="C916" s="9"/>
      <c r="D916" s="9"/>
      <c r="E916" s="20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>
      <c r="A917" s="9"/>
      <c r="B917" s="9"/>
      <c r="C917" s="9"/>
      <c r="D917" s="9"/>
      <c r="E917" s="20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>
      <c r="A918" s="9"/>
      <c r="B918" s="9"/>
      <c r="C918" s="9"/>
      <c r="D918" s="9"/>
      <c r="E918" s="20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>
      <c r="A919" s="9"/>
      <c r="B919" s="9"/>
      <c r="C919" s="9"/>
      <c r="D919" s="9"/>
      <c r="E919" s="20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>
      <c r="A920" s="9"/>
      <c r="B920" s="9"/>
      <c r="C920" s="9"/>
      <c r="D920" s="9"/>
      <c r="E920" s="20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>
      <c r="A921" s="9"/>
      <c r="B921" s="9"/>
      <c r="C921" s="9"/>
      <c r="D921" s="9"/>
      <c r="E921" s="20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>
      <c r="A922" s="9"/>
      <c r="B922" s="9"/>
      <c r="C922" s="9"/>
      <c r="D922" s="9"/>
      <c r="E922" s="20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>
      <c r="A923" s="9"/>
      <c r="B923" s="9"/>
      <c r="C923" s="9"/>
      <c r="D923" s="9"/>
      <c r="E923" s="20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>
      <c r="A924" s="9"/>
      <c r="B924" s="9"/>
      <c r="C924" s="9"/>
      <c r="D924" s="9"/>
      <c r="E924" s="20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>
      <c r="A925" s="9"/>
      <c r="B925" s="9"/>
      <c r="C925" s="9"/>
      <c r="D925" s="9"/>
      <c r="E925" s="20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>
      <c r="A926" s="9"/>
      <c r="B926" s="9"/>
      <c r="C926" s="9"/>
      <c r="D926" s="9"/>
      <c r="E926" s="20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>
      <c r="A927" s="9"/>
      <c r="B927" s="9"/>
      <c r="C927" s="9"/>
      <c r="D927" s="9"/>
      <c r="E927" s="20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>
      <c r="A928" s="9"/>
      <c r="B928" s="9"/>
      <c r="C928" s="9"/>
      <c r="D928" s="9"/>
      <c r="E928" s="20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>
      <c r="A929" s="9"/>
      <c r="B929" s="9"/>
      <c r="C929" s="9"/>
      <c r="D929" s="9"/>
      <c r="E929" s="20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>
      <c r="A930" s="9"/>
      <c r="B930" s="9"/>
      <c r="C930" s="9"/>
      <c r="D930" s="9"/>
      <c r="E930" s="20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>
      <c r="A931" s="9"/>
      <c r="B931" s="9"/>
      <c r="C931" s="9"/>
      <c r="D931" s="9"/>
      <c r="E931" s="20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>
      <c r="A932" s="9"/>
      <c r="B932" s="9"/>
      <c r="C932" s="9"/>
      <c r="D932" s="9"/>
      <c r="E932" s="20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>
      <c r="A933" s="9"/>
      <c r="B933" s="9"/>
      <c r="C933" s="9"/>
      <c r="D933" s="9"/>
      <c r="E933" s="20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>
      <c r="A934" s="9"/>
      <c r="B934" s="9"/>
      <c r="C934" s="9"/>
      <c r="D934" s="9"/>
      <c r="E934" s="20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>
      <c r="A935" s="9"/>
      <c r="B935" s="9"/>
      <c r="C935" s="9"/>
      <c r="D935" s="9"/>
      <c r="E935" s="20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>
      <c r="A936" s="9"/>
      <c r="B936" s="9"/>
      <c r="C936" s="9"/>
      <c r="D936" s="9"/>
      <c r="E936" s="20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>
      <c r="A937" s="9"/>
      <c r="B937" s="9"/>
      <c r="C937" s="9"/>
      <c r="D937" s="9"/>
      <c r="E937" s="20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>
      <c r="A938" s="9"/>
      <c r="B938" s="9"/>
      <c r="C938" s="9"/>
      <c r="D938" s="9"/>
      <c r="E938" s="20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>
      <c r="A939" s="9"/>
      <c r="B939" s="9"/>
      <c r="C939" s="9"/>
      <c r="D939" s="9"/>
      <c r="E939" s="20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>
      <c r="A940" s="9"/>
      <c r="B940" s="9"/>
      <c r="C940" s="9"/>
      <c r="D940" s="9"/>
      <c r="E940" s="20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>
      <c r="A941" s="9"/>
      <c r="B941" s="9"/>
      <c r="C941" s="9"/>
      <c r="D941" s="9"/>
      <c r="E941" s="20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>
      <c r="A942" s="9"/>
      <c r="B942" s="9"/>
      <c r="C942" s="9"/>
      <c r="D942" s="9"/>
      <c r="E942" s="20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>
      <c r="A943" s="9"/>
      <c r="B943" s="9"/>
      <c r="C943" s="9"/>
      <c r="D943" s="9"/>
      <c r="E943" s="20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>
      <c r="A944" s="9"/>
      <c r="B944" s="9"/>
      <c r="C944" s="9"/>
      <c r="D944" s="9"/>
      <c r="E944" s="20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>
      <c r="A945" s="9"/>
      <c r="B945" s="9"/>
      <c r="C945" s="9"/>
      <c r="D945" s="9"/>
      <c r="E945" s="20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>
      <c r="A946" s="9"/>
      <c r="B946" s="9"/>
      <c r="C946" s="9"/>
      <c r="D946" s="9"/>
      <c r="E946" s="20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>
      <c r="A947" s="9"/>
      <c r="B947" s="9"/>
      <c r="C947" s="9"/>
      <c r="D947" s="9"/>
      <c r="E947" s="20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>
      <c r="A948" s="9"/>
      <c r="B948" s="9"/>
      <c r="C948" s="9"/>
      <c r="D948" s="9"/>
      <c r="E948" s="20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>
      <c r="A949" s="9"/>
      <c r="B949" s="9"/>
      <c r="C949" s="9"/>
      <c r="D949" s="9"/>
      <c r="E949" s="20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>
      <c r="A950" s="9"/>
      <c r="B950" s="9"/>
      <c r="C950" s="9"/>
      <c r="D950" s="9"/>
      <c r="E950" s="20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>
      <c r="A951" s="9"/>
      <c r="B951" s="9"/>
      <c r="C951" s="9"/>
      <c r="D951" s="9"/>
      <c r="E951" s="20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>
      <c r="A952" s="9"/>
      <c r="B952" s="9"/>
      <c r="C952" s="9"/>
      <c r="D952" s="9"/>
      <c r="E952" s="20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>
      <c r="A953" s="9"/>
      <c r="B953" s="9"/>
      <c r="C953" s="9"/>
      <c r="D953" s="9"/>
      <c r="E953" s="20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>
      <c r="A954" s="9"/>
      <c r="B954" s="9"/>
      <c r="C954" s="9"/>
      <c r="D954" s="9"/>
      <c r="E954" s="20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>
      <c r="A955" s="9"/>
      <c r="B955" s="9"/>
      <c r="C955" s="9"/>
      <c r="D955" s="9"/>
      <c r="E955" s="20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>
      <c r="A956" s="9"/>
      <c r="B956" s="9"/>
      <c r="C956" s="9"/>
      <c r="D956" s="9"/>
      <c r="E956" s="20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>
      <c r="A957" s="9"/>
      <c r="B957" s="9"/>
      <c r="C957" s="9"/>
      <c r="D957" s="9"/>
      <c r="E957" s="20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>
      <c r="A958" s="9"/>
      <c r="B958" s="9"/>
      <c r="C958" s="9"/>
      <c r="D958" s="9"/>
      <c r="E958" s="20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>
      <c r="A959" s="9"/>
      <c r="B959" s="9"/>
      <c r="C959" s="9"/>
      <c r="D959" s="9"/>
      <c r="E959" s="20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>
      <c r="A960" s="9"/>
      <c r="B960" s="9"/>
      <c r="C960" s="9"/>
      <c r="D960" s="9"/>
      <c r="E960" s="20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>
      <c r="A961" s="9"/>
      <c r="B961" s="9"/>
      <c r="C961" s="9"/>
      <c r="D961" s="9"/>
      <c r="E961" s="20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>
      <c r="A962" s="9"/>
      <c r="B962" s="9"/>
      <c r="C962" s="9"/>
      <c r="D962" s="9"/>
      <c r="E962" s="20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>
      <c r="A963" s="9"/>
      <c r="B963" s="9"/>
      <c r="C963" s="9"/>
      <c r="D963" s="9"/>
      <c r="E963" s="20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>
      <c r="A964" s="9"/>
      <c r="B964" s="9"/>
      <c r="C964" s="9"/>
      <c r="D964" s="9"/>
      <c r="E964" s="20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>
      <c r="A965" s="9"/>
      <c r="B965" s="9"/>
      <c r="C965" s="9"/>
      <c r="D965" s="9"/>
      <c r="E965" s="20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>
      <c r="A966" s="9"/>
      <c r="B966" s="9"/>
      <c r="C966" s="9"/>
      <c r="D966" s="9"/>
      <c r="E966" s="20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>
      <c r="A967" s="9"/>
      <c r="B967" s="9"/>
      <c r="C967" s="9"/>
      <c r="D967" s="9"/>
      <c r="E967" s="20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>
      <c r="A968" s="9"/>
      <c r="B968" s="9"/>
      <c r="C968" s="9"/>
      <c r="D968" s="9"/>
      <c r="E968" s="20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>
      <c r="A969" s="9"/>
      <c r="B969" s="9"/>
      <c r="C969" s="9"/>
      <c r="D969" s="9"/>
      <c r="E969" s="20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>
      <c r="A970" s="9"/>
      <c r="B970" s="9"/>
      <c r="C970" s="9"/>
      <c r="D970" s="9"/>
      <c r="E970" s="20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>
      <c r="A971" s="9"/>
      <c r="B971" s="9"/>
      <c r="C971" s="9"/>
      <c r="D971" s="9"/>
      <c r="E971" s="20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>
      <c r="A972" s="9"/>
      <c r="B972" s="9"/>
      <c r="C972" s="9"/>
      <c r="D972" s="9"/>
      <c r="E972" s="20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>
      <c r="A973" s="9"/>
      <c r="B973" s="9"/>
      <c r="C973" s="9"/>
      <c r="D973" s="9"/>
      <c r="E973" s="20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>
      <c r="A974" s="9"/>
      <c r="B974" s="9"/>
      <c r="C974" s="9"/>
      <c r="D974" s="9"/>
      <c r="E974" s="20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>
      <c r="A975" s="9"/>
      <c r="B975" s="9"/>
      <c r="C975" s="9"/>
      <c r="D975" s="9"/>
      <c r="E975" s="20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>
      <c r="A976" s="9"/>
      <c r="B976" s="9"/>
      <c r="C976" s="9"/>
      <c r="D976" s="9"/>
      <c r="E976" s="20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>
      <c r="A977" s="9"/>
      <c r="B977" s="9"/>
      <c r="C977" s="9"/>
      <c r="D977" s="9"/>
      <c r="E977" s="20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>
      <c r="A978" s="9"/>
      <c r="B978" s="9"/>
      <c r="C978" s="9"/>
      <c r="D978" s="9"/>
      <c r="E978" s="20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>
      <c r="A979" s="9"/>
      <c r="B979" s="9"/>
      <c r="C979" s="9"/>
      <c r="D979" s="9"/>
      <c r="E979" s="20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>
      <c r="A980" s="9"/>
      <c r="B980" s="9"/>
      <c r="C980" s="9"/>
      <c r="D980" s="9"/>
      <c r="E980" s="20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>
      <c r="A981" s="9"/>
      <c r="B981" s="9"/>
      <c r="C981" s="9"/>
      <c r="D981" s="9"/>
      <c r="E981" s="20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>
      <c r="A982" s="9"/>
      <c r="B982" s="9"/>
      <c r="C982" s="9"/>
      <c r="D982" s="9"/>
      <c r="E982" s="20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>
      <c r="A983" s="9"/>
      <c r="B983" s="9"/>
      <c r="C983" s="9"/>
      <c r="D983" s="9"/>
      <c r="E983" s="20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>
      <c r="A984" s="9"/>
      <c r="B984" s="9"/>
      <c r="C984" s="9"/>
      <c r="D984" s="9"/>
      <c r="E984" s="20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>
      <c r="A985" s="9"/>
      <c r="B985" s="9"/>
      <c r="C985" s="9"/>
      <c r="D985" s="9"/>
      <c r="E985" s="20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>
      <c r="A986" s="9"/>
      <c r="B986" s="9"/>
      <c r="C986" s="9"/>
      <c r="D986" s="9"/>
      <c r="E986" s="20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>
      <c r="A987" s="9"/>
      <c r="B987" s="9"/>
      <c r="C987" s="9"/>
      <c r="D987" s="9"/>
      <c r="E987" s="20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>
      <c r="A988" s="9"/>
      <c r="B988" s="9"/>
      <c r="C988" s="9"/>
      <c r="D988" s="9"/>
      <c r="E988" s="20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>
      <c r="A989" s="9"/>
      <c r="B989" s="9"/>
      <c r="C989" s="9"/>
      <c r="D989" s="9"/>
      <c r="E989" s="20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>
      <c r="A990" s="9"/>
      <c r="B990" s="9"/>
      <c r="C990" s="9"/>
      <c r="D990" s="9"/>
      <c r="E990" s="20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>
      <c r="A991" s="9"/>
      <c r="B991" s="9"/>
      <c r="C991" s="9"/>
      <c r="D991" s="9"/>
      <c r="E991" s="20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>
      <c r="A992" s="9"/>
      <c r="B992" s="9"/>
      <c r="C992" s="9"/>
      <c r="D992" s="9"/>
      <c r="E992" s="20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>
      <c r="A993" s="9"/>
      <c r="B993" s="9"/>
      <c r="C993" s="9"/>
      <c r="D993" s="9"/>
      <c r="E993" s="20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>
      <c r="A994" s="9"/>
      <c r="B994" s="9"/>
      <c r="C994" s="9"/>
      <c r="D994" s="9"/>
      <c r="E994" s="20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>
      <c r="A995" s="9"/>
      <c r="B995" s="9"/>
      <c r="C995" s="9"/>
      <c r="D995" s="9"/>
      <c r="E995" s="20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>
      <c r="A996" s="9"/>
      <c r="B996" s="9"/>
      <c r="C996" s="9"/>
      <c r="D996" s="9"/>
      <c r="E996" s="20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>
      <c r="A997" s="9"/>
      <c r="B997" s="9"/>
      <c r="C997" s="9"/>
      <c r="D997" s="9"/>
      <c r="E997" s="20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>
      <c r="A998" s="9"/>
      <c r="B998" s="9"/>
      <c r="C998" s="9"/>
      <c r="D998" s="9"/>
      <c r="E998" s="20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>
      <c r="A999" s="9"/>
      <c r="B999" s="9"/>
      <c r="C999" s="9"/>
      <c r="D999" s="9"/>
      <c r="E999" s="20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>
      <c r="A1000" s="9"/>
      <c r="B1000" s="9"/>
      <c r="C1000" s="9"/>
      <c r="D1000" s="9"/>
      <c r="E1000" s="20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5.75" customHeight="1">
      <c r="A1001" s="9"/>
      <c r="B1001" s="9"/>
      <c r="C1001" s="9"/>
      <c r="D1001" s="9"/>
      <c r="E1001" s="20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5.75" customHeight="1">
      <c r="A1002" s="9"/>
      <c r="B1002" s="9"/>
      <c r="C1002" s="9"/>
      <c r="D1002" s="9"/>
      <c r="E1002" s="20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5.75" customHeight="1">
      <c r="A1003" s="9"/>
      <c r="B1003" s="9"/>
      <c r="C1003" s="9"/>
      <c r="D1003" s="9"/>
      <c r="E1003" s="20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5.75" customHeight="1">
      <c r="A1004" s="9"/>
      <c r="B1004" s="9"/>
      <c r="C1004" s="9"/>
      <c r="D1004" s="9"/>
      <c r="E1004" s="20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5.75" customHeight="1">
      <c r="A1005" s="9"/>
      <c r="B1005" s="9"/>
      <c r="C1005" s="9"/>
      <c r="D1005" s="9"/>
      <c r="E1005" s="20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5.75" customHeight="1">
      <c r="A1006" s="9"/>
      <c r="B1006" s="9"/>
      <c r="C1006" s="9"/>
      <c r="D1006" s="9"/>
      <c r="E1006" s="20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5.75" customHeight="1">
      <c r="A1007" s="9"/>
      <c r="B1007" s="9"/>
      <c r="C1007" s="9"/>
      <c r="D1007" s="9"/>
      <c r="E1007" s="20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5.75" customHeight="1">
      <c r="A1008" s="9"/>
      <c r="B1008" s="9"/>
      <c r="C1008" s="9"/>
      <c r="D1008" s="9"/>
      <c r="E1008" s="20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5.75" customHeight="1">
      <c r="A1009" s="9"/>
      <c r="B1009" s="9"/>
      <c r="C1009" s="9"/>
      <c r="D1009" s="9"/>
      <c r="E1009" s="20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 spans="1:26" ht="15.75" customHeight="1">
      <c r="A1010" s="9"/>
      <c r="B1010" s="9"/>
      <c r="C1010" s="9"/>
      <c r="D1010" s="9"/>
      <c r="E1010" s="20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 spans="1:26" ht="15.75" customHeight="1">
      <c r="A1011" s="9"/>
      <c r="B1011" s="9"/>
      <c r="C1011" s="9"/>
      <c r="D1011" s="9"/>
      <c r="E1011" s="20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 spans="1:26" ht="15.75" customHeight="1">
      <c r="A1012" s="9"/>
      <c r="B1012" s="9"/>
      <c r="C1012" s="9"/>
      <c r="D1012" s="9"/>
      <c r="E1012" s="20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  <row r="1013" spans="1:26" ht="15.75" customHeight="1">
      <c r="A1013" s="9"/>
      <c r="B1013" s="9"/>
      <c r="C1013" s="9"/>
      <c r="D1013" s="9"/>
      <c r="E1013" s="20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</row>
    <row r="1014" spans="1:26" ht="15.75" customHeight="1">
      <c r="A1014" s="9"/>
      <c r="B1014" s="9"/>
      <c r="C1014" s="9"/>
      <c r="D1014" s="9"/>
      <c r="E1014" s="20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</row>
    <row r="1015" spans="1:26" ht="15.75" customHeight="1">
      <c r="A1015" s="9"/>
      <c r="B1015" s="9"/>
      <c r="C1015" s="9"/>
      <c r="D1015" s="9"/>
      <c r="E1015" s="20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</row>
    <row r="1016" spans="1:26" ht="15.75" customHeight="1">
      <c r="A1016" s="9"/>
      <c r="B1016" s="9"/>
      <c r="C1016" s="9"/>
      <c r="D1016" s="9"/>
      <c r="E1016" s="20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</row>
    <row r="1017" spans="1:26" ht="15.75" customHeight="1">
      <c r="A1017" s="9"/>
      <c r="B1017" s="9"/>
      <c r="C1017" s="9"/>
      <c r="D1017" s="9"/>
      <c r="E1017" s="20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</row>
    <row r="1018" spans="1:26" ht="15.75" customHeight="1">
      <c r="A1018" s="9"/>
      <c r="B1018" s="9"/>
      <c r="C1018" s="9"/>
      <c r="D1018" s="9"/>
      <c r="E1018" s="20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</row>
    <row r="1019" spans="1:26" ht="15.75" customHeight="1">
      <c r="A1019" s="9"/>
      <c r="B1019" s="9"/>
      <c r="C1019" s="9"/>
      <c r="D1019" s="9"/>
      <c r="E1019" s="20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</row>
    <row r="1020" spans="1:26" ht="15.75" customHeight="1">
      <c r="A1020" s="9"/>
      <c r="B1020" s="9"/>
      <c r="C1020" s="9"/>
      <c r="D1020" s="9"/>
      <c r="E1020" s="20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</row>
  </sheetData>
  <mergeCells count="26">
    <mergeCell ref="H115:H117"/>
    <mergeCell ref="I117:K117"/>
    <mergeCell ref="E9:E12"/>
    <mergeCell ref="G9:G12"/>
    <mergeCell ref="H9:K10"/>
    <mergeCell ref="F11:F12"/>
    <mergeCell ref="H11:K11"/>
    <mergeCell ref="A9:A12"/>
    <mergeCell ref="B9:B12"/>
    <mergeCell ref="C9:C12"/>
    <mergeCell ref="A13:D13"/>
    <mergeCell ref="D9:D12"/>
    <mergeCell ref="D6:K6"/>
    <mergeCell ref="D7:K7"/>
    <mergeCell ref="D8:K8"/>
    <mergeCell ref="A1:K1"/>
    <mergeCell ref="A2:K2"/>
    <mergeCell ref="A3:D3"/>
    <mergeCell ref="E3:J3"/>
    <mergeCell ref="A4:C4"/>
    <mergeCell ref="D4:K4"/>
    <mergeCell ref="D5:K5"/>
    <mergeCell ref="A5:C5"/>
    <mergeCell ref="A6:C6"/>
    <mergeCell ref="A7:C7"/>
    <mergeCell ref="A8:C8"/>
  </mergeCells>
  <conditionalFormatting sqref="E115:F117 G14:K114 A14:B117 C14:E114">
    <cfRule type="expression" dxfId="46" priority="2">
      <formula>$E14="A"</formula>
    </cfRule>
  </conditionalFormatting>
  <conditionalFormatting sqref="I115:K116">
    <cfRule type="expression" dxfId="45" priority="3">
      <formula>$E115="A"</formula>
    </cfRule>
  </conditionalFormatting>
  <conditionalFormatting sqref="G14">
    <cfRule type="expression" dxfId="44" priority="4">
      <formula>$G1:$G81="ERROR"</formula>
    </cfRule>
  </conditionalFormatting>
  <conditionalFormatting sqref="G15:G27">
    <cfRule type="expression" dxfId="43" priority="7">
      <formula>$G1:$G80="ERROR"</formula>
    </cfRule>
  </conditionalFormatting>
  <conditionalFormatting sqref="G114">
    <cfRule type="expression" dxfId="42" priority="14">
      <formula>$G79:$G178="ERROR"</formula>
    </cfRule>
  </conditionalFormatting>
  <conditionalFormatting sqref="G113">
    <cfRule type="expression" dxfId="41" priority="16">
      <formula>$G79:$G178="ERROR"</formula>
    </cfRule>
  </conditionalFormatting>
  <conditionalFormatting sqref="G112">
    <cfRule type="expression" dxfId="40" priority="19">
      <formula>$G80:$G179="ERROR"</formula>
    </cfRule>
  </conditionalFormatting>
  <conditionalFormatting sqref="G111">
    <cfRule type="expression" dxfId="39" priority="21">
      <formula>$G80:$G179="ERROR"</formula>
    </cfRule>
  </conditionalFormatting>
  <conditionalFormatting sqref="G110">
    <cfRule type="expression" dxfId="38" priority="24">
      <formula>$G81:$G180="ERROR"</formula>
    </cfRule>
  </conditionalFormatting>
  <conditionalFormatting sqref="G109">
    <cfRule type="expression" dxfId="37" priority="55">
      <formula>$G83:$G182="ERROR"</formula>
    </cfRule>
  </conditionalFormatting>
  <conditionalFormatting sqref="G104">
    <cfRule type="expression" dxfId="36" priority="89">
      <formula>$G84:$G183="ERROR"</formula>
    </cfRule>
  </conditionalFormatting>
  <conditionalFormatting sqref="G103">
    <cfRule type="expression" dxfId="35" priority="98">
      <formula>$G85:$G184="ERROR"</formula>
    </cfRule>
  </conditionalFormatting>
  <conditionalFormatting sqref="G102">
    <cfRule type="expression" dxfId="34" priority="104">
      <formula>$G85:$G184="ERROR"</formula>
    </cfRule>
  </conditionalFormatting>
  <conditionalFormatting sqref="G28:G31">
    <cfRule type="expression" dxfId="33" priority="123">
      <formula>$G14:$G114="ERROR"</formula>
    </cfRule>
  </conditionalFormatting>
  <conditionalFormatting sqref="G105:G106">
    <cfRule type="expression" dxfId="32" priority="125">
      <formula>$G86:$G185="ERROR"</formula>
    </cfRule>
  </conditionalFormatting>
  <conditionalFormatting sqref="G99:G101">
    <cfRule type="expression" dxfId="31" priority="126">
      <formula>$G83:$G182="ERROR"</formula>
    </cfRule>
  </conditionalFormatting>
  <conditionalFormatting sqref="G95:G98">
    <cfRule type="expression" dxfId="30" priority="127">
      <formula>$G80:$G179="ERROR"</formula>
    </cfRule>
  </conditionalFormatting>
  <conditionalFormatting sqref="G32:G114">
    <cfRule type="expression" dxfId="29" priority="128">
      <formula>$G18:$G117="ERROR"</formula>
    </cfRule>
  </conditionalFormatting>
  <conditionalFormatting sqref="G107:G108">
    <cfRule type="expression" dxfId="28" priority="129">
      <formula>$G86:$G185="ERROR"</formula>
    </cfRule>
  </conditionalFormatting>
  <conditionalFormatting sqref="C14:C114">
    <cfRule type="expression" dxfId="27" priority="1">
      <formula>$E14="A"</formula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7" zoomScale="80" zoomScaleNormal="80" workbookViewId="0">
      <selection activeCell="O18" sqref="O18"/>
    </sheetView>
  </sheetViews>
  <sheetFormatPr defaultColWidth="14.42578125" defaultRowHeight="15" customHeight="1"/>
  <cols>
    <col min="1" max="2" width="5.7109375" customWidth="1"/>
    <col min="3" max="3" width="12.5703125" customWidth="1"/>
    <col min="4" max="4" width="25.85546875" customWidth="1"/>
    <col min="5" max="5" width="8.5703125" customWidth="1"/>
    <col min="6" max="10" width="8.85546875" customWidth="1"/>
    <col min="11" max="15" width="16.140625" customWidth="1"/>
    <col min="16" max="23" width="9.140625" customWidth="1"/>
    <col min="24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7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>
      <c r="A2" s="135" t="s">
        <v>56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171" t="str">
        <f>'DATA INPUT SHEET'!A3:E3</f>
        <v>Semester: _____llnd_</v>
      </c>
      <c r="B3" s="136"/>
      <c r="C3" s="136"/>
      <c r="D3" s="136"/>
      <c r="E3" s="153" t="str">
        <f>'DATA INPUT SHEET'!E3:Q3</f>
        <v>Name of the Faculty:_____Mr. Subodh Kumar_________________</v>
      </c>
      <c r="F3" s="136"/>
      <c r="G3" s="136"/>
      <c r="H3" s="136"/>
      <c r="I3" s="136"/>
      <c r="J3" s="136"/>
      <c r="K3" s="136"/>
      <c r="L3" s="136"/>
      <c r="M3" s="136"/>
      <c r="N3" s="136"/>
      <c r="O3" s="137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9.5" customHeight="1">
      <c r="A4" s="135" t="str">
        <f>'DATA INPUT SHEET'!A4:E4</f>
        <v>Subject Code: ______KCA205______</v>
      </c>
      <c r="B4" s="136"/>
      <c r="C4" s="136"/>
      <c r="D4" s="136"/>
      <c r="E4" s="136"/>
      <c r="F4" s="136"/>
      <c r="G4" s="137"/>
      <c r="H4" s="135" t="str">
        <f>'DATA INPUT SHEET'!K4</f>
        <v>Subject Name: _____DATA STRUCTURES &amp; ANALYSIS OF ALGORITHMS_____________</v>
      </c>
      <c r="I4" s="136"/>
      <c r="J4" s="136"/>
      <c r="K4" s="136"/>
      <c r="L4" s="136"/>
      <c r="M4" s="136"/>
      <c r="N4" s="136"/>
      <c r="O4" s="137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9.75" customHeight="1">
      <c r="A5" s="154" t="str">
        <f>'DATA INPUT SHEET'!A9:C9</f>
        <v>CO1</v>
      </c>
      <c r="B5" s="136"/>
      <c r="C5" s="137"/>
      <c r="D5" s="151" t="str">
        <f>'DATA INPUT SHEET'!D9</f>
        <v>Explain the concept of data structure, abstract data types, algorithms,
analysis of algorithms and basic data organization schemes such as arrays
and linked lists.</v>
      </c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7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0" customHeight="1">
      <c r="A6" s="154" t="str">
        <f>'DATA INPUT SHEET'!A10:C10</f>
        <v>CO2</v>
      </c>
      <c r="B6" s="136"/>
      <c r="C6" s="137"/>
      <c r="D6" s="151" t="str">
        <f>'DATA INPUT SHEET'!D10:Q10</f>
        <v>Describe the applications of stacks and queues and implement various
operations on them using arrays and linked lists.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7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>
      <c r="A7" s="154" t="str">
        <f>'DATA INPUT SHEET'!A11:C11</f>
        <v>CO3</v>
      </c>
      <c r="B7" s="136"/>
      <c r="C7" s="137"/>
      <c r="D7" s="151" t="str">
        <f>'DATA INPUT SHEET'!D11:Q11</f>
        <v>Describe the properties of graphs and trees and implement various
operations such as searching and traversal on them.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7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>
      <c r="A8" s="154" t="str">
        <f>'DATA INPUT SHEET'!A12:C12</f>
        <v>CO4</v>
      </c>
      <c r="B8" s="136"/>
      <c r="C8" s="137"/>
      <c r="D8" s="151" t="str">
        <f>'DATA INPUT SHEET'!D12:Q12</f>
        <v>Compare incremental and divide-and-conquer approaches of designing
algorithms for problems such as sorting and searching.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7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>
      <c r="A9" s="154" t="str">
        <f>'DATA INPUT SHEET'!A13:C13</f>
        <v>CO5</v>
      </c>
      <c r="B9" s="136"/>
      <c r="C9" s="137"/>
      <c r="D9" s="151" t="str">
        <f>'DATA INPUT SHEET'!D13:Q13</f>
        <v>Apply and analyze various design approaches such as Divide-and-Conquer,
greedy and dynamic for problem solving .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7"/>
      <c r="P9" s="9"/>
      <c r="Q9" s="9"/>
      <c r="R9" s="9"/>
      <c r="S9" s="21"/>
      <c r="T9" s="21"/>
      <c r="U9" s="21"/>
      <c r="V9" s="21"/>
      <c r="W9" s="21"/>
      <c r="X9" s="9"/>
      <c r="Y9" s="9"/>
      <c r="Z9" s="9"/>
    </row>
    <row r="10" spans="1:26">
      <c r="A10" s="172"/>
      <c r="B10" s="172"/>
      <c r="C10" s="172"/>
      <c r="D10" s="172"/>
      <c r="E10" s="172"/>
      <c r="F10" s="168" t="s">
        <v>57</v>
      </c>
      <c r="G10" s="169"/>
      <c r="H10" s="169"/>
      <c r="I10" s="169"/>
      <c r="J10" s="170"/>
      <c r="K10" s="22" t="s">
        <v>58</v>
      </c>
      <c r="L10" s="22" t="s">
        <v>59</v>
      </c>
      <c r="M10" s="22" t="s">
        <v>60</v>
      </c>
      <c r="N10" s="22" t="s">
        <v>61</v>
      </c>
      <c r="O10" s="22" t="s">
        <v>62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>
      <c r="A11" s="144"/>
      <c r="B11" s="144"/>
      <c r="C11" s="144"/>
      <c r="D11" s="144"/>
      <c r="E11" s="144"/>
      <c r="F11" s="14" t="s">
        <v>6</v>
      </c>
      <c r="G11" s="14" t="s">
        <v>7</v>
      </c>
      <c r="H11" s="14" t="s">
        <v>8</v>
      </c>
      <c r="I11" s="14" t="s">
        <v>9</v>
      </c>
      <c r="J11" s="14" t="s">
        <v>10</v>
      </c>
      <c r="K11" s="155" t="str">
        <f t="shared" ref="K11:O11" si="0">IF(F$12="NA","NOT APPLICABLE","APPLICABLE")</f>
        <v>APPLICABLE</v>
      </c>
      <c r="L11" s="155" t="str">
        <f t="shared" si="0"/>
        <v>APPLICABLE</v>
      </c>
      <c r="M11" s="155" t="str">
        <f t="shared" si="0"/>
        <v>APPLICABLE</v>
      </c>
      <c r="N11" s="155" t="str">
        <f t="shared" si="0"/>
        <v>APPLICABLE</v>
      </c>
      <c r="O11" s="155" t="str">
        <f t="shared" si="0"/>
        <v>APPLICABLE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>
      <c r="A12" s="144"/>
      <c r="B12" s="144"/>
      <c r="C12" s="144"/>
      <c r="D12" s="144"/>
      <c r="E12" s="144"/>
      <c r="F12" s="14" t="str">
        <f t="array" ref="F12">INDEX('DATA INPUT SHEET'!$C$18:$C$22,MATCH('Student Feedback Analysis'!$F$11:$J$11,'DATA INPUT SHEET'!$B$18:$B$22,0))</f>
        <v>A</v>
      </c>
      <c r="G12" s="14" t="str">
        <f t="array" ref="G12">INDEX('DATA INPUT SHEET'!$C$18:$C$22,MATCH('Student Feedback Analysis'!$F$11:$J$11,'DATA INPUT SHEET'!$B$18:$B$22,0))</f>
        <v>A</v>
      </c>
      <c r="H12" s="14" t="str">
        <f t="array" ref="H12">INDEX('DATA INPUT SHEET'!$C$18:$C$22,MATCH('Student Feedback Analysis'!$F$11:$J$11,'DATA INPUT SHEET'!$B$18:$B$22,0))</f>
        <v>A</v>
      </c>
      <c r="I12" s="14" t="str">
        <f t="array" ref="I12">INDEX('DATA INPUT SHEET'!$C$18:$C$22,MATCH('Student Feedback Analysis'!$F$11:$J$11,'DATA INPUT SHEET'!$B$18:$B$22,0))</f>
        <v>A</v>
      </c>
      <c r="J12" s="14" t="str">
        <f t="array" ref="J12">INDEX('DATA INPUT SHEET'!$C$18:$C$22,MATCH('Student Feedback Analysis'!$F$11:$J$11,'DATA INPUT SHEET'!$B$18:$B$22,0))</f>
        <v>A</v>
      </c>
      <c r="K12" s="157"/>
      <c r="L12" s="157"/>
      <c r="M12" s="157"/>
      <c r="N12" s="157"/>
      <c r="O12" s="157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27.75" customHeight="1">
      <c r="A13" s="9"/>
      <c r="B13" s="9"/>
      <c r="C13" s="23" t="s">
        <v>63</v>
      </c>
      <c r="D13" s="24">
        <v>101</v>
      </c>
      <c r="E13" s="20"/>
      <c r="F13" s="173" t="s">
        <v>64</v>
      </c>
      <c r="G13" s="136"/>
      <c r="H13" s="136"/>
      <c r="I13" s="136"/>
      <c r="J13" s="137"/>
      <c r="K13" s="17">
        <v>58</v>
      </c>
      <c r="L13" s="17">
        <v>56</v>
      </c>
      <c r="M13" s="17">
        <v>57</v>
      </c>
      <c r="N13" s="17">
        <v>60</v>
      </c>
      <c r="O13" s="17">
        <v>60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27.75" customHeight="1">
      <c r="A14" s="9"/>
      <c r="B14" s="9"/>
      <c r="C14" s="9"/>
      <c r="D14" s="9"/>
      <c r="E14" s="20"/>
      <c r="F14" s="173" t="s">
        <v>65</v>
      </c>
      <c r="G14" s="136"/>
      <c r="H14" s="136"/>
      <c r="I14" s="136"/>
      <c r="J14" s="137"/>
      <c r="K14" s="17">
        <v>34</v>
      </c>
      <c r="L14" s="17">
        <v>36</v>
      </c>
      <c r="M14" s="17">
        <v>37</v>
      </c>
      <c r="N14" s="17">
        <v>36</v>
      </c>
      <c r="O14" s="17">
        <v>33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27.75" customHeight="1">
      <c r="A15" s="9"/>
      <c r="B15" s="9"/>
      <c r="C15" s="9"/>
      <c r="D15" s="9"/>
      <c r="E15" s="20"/>
      <c r="F15" s="173" t="s">
        <v>66</v>
      </c>
      <c r="G15" s="136"/>
      <c r="H15" s="136"/>
      <c r="I15" s="136"/>
      <c r="J15" s="137"/>
      <c r="K15" s="17">
        <v>7</v>
      </c>
      <c r="L15" s="17">
        <v>8</v>
      </c>
      <c r="M15" s="17">
        <v>7</v>
      </c>
      <c r="N15" s="17">
        <v>3</v>
      </c>
      <c r="O15" s="17">
        <v>7</v>
      </c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27.75" customHeight="1">
      <c r="A16" s="9"/>
      <c r="B16" s="9"/>
      <c r="C16" s="9"/>
      <c r="D16" s="9"/>
      <c r="E16" s="20"/>
      <c r="F16" s="173" t="s">
        <v>67</v>
      </c>
      <c r="G16" s="136"/>
      <c r="H16" s="136"/>
      <c r="I16" s="136"/>
      <c r="J16" s="137"/>
      <c r="K16" s="17">
        <v>2</v>
      </c>
      <c r="L16" s="17">
        <v>1</v>
      </c>
      <c r="M16" s="17">
        <v>0</v>
      </c>
      <c r="N16" s="17">
        <v>2</v>
      </c>
      <c r="O16" s="17">
        <v>1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>
      <c r="A17" s="9"/>
      <c r="B17" s="9"/>
      <c r="C17" s="9"/>
      <c r="D17" s="9"/>
      <c r="E17" s="20"/>
      <c r="F17" s="9"/>
      <c r="G17" s="9"/>
      <c r="H17" s="9"/>
      <c r="I17" s="9"/>
      <c r="J17" s="9"/>
      <c r="K17" s="25">
        <f t="shared" ref="K17:O17" si="1">K13+K14+K15+K16</f>
        <v>101</v>
      </c>
      <c r="L17" s="25">
        <f t="shared" si="1"/>
        <v>101</v>
      </c>
      <c r="M17" s="25">
        <f t="shared" si="1"/>
        <v>101</v>
      </c>
      <c r="N17" s="25">
        <f t="shared" si="1"/>
        <v>101</v>
      </c>
      <c r="O17" s="25">
        <f t="shared" si="1"/>
        <v>101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>
      <c r="A18" s="9"/>
      <c r="B18" s="9"/>
      <c r="C18" s="9"/>
      <c r="D18" s="9"/>
      <c r="E18" s="20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>
      <c r="A19" s="9"/>
      <c r="B19" s="9"/>
      <c r="C19" s="9"/>
      <c r="D19" s="9"/>
      <c r="E19" s="20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>
      <c r="A20" s="9"/>
      <c r="B20" s="9"/>
      <c r="C20" s="9"/>
      <c r="D20" s="9"/>
      <c r="E20" s="20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>
      <c r="A21" s="9"/>
      <c r="B21" s="9"/>
      <c r="C21" s="9"/>
      <c r="D21" s="9"/>
      <c r="E21" s="20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9"/>
      <c r="B22" s="9"/>
      <c r="C22" s="9"/>
      <c r="D22" s="9"/>
      <c r="E22" s="20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9"/>
      <c r="B23" s="9"/>
      <c r="C23" s="9"/>
      <c r="D23" s="9"/>
      <c r="E23" s="20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>
      <c r="A24" s="9"/>
      <c r="B24" s="9"/>
      <c r="C24" s="9"/>
      <c r="D24" s="9"/>
      <c r="E24" s="20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>
      <c r="A25" s="9"/>
      <c r="B25" s="9"/>
      <c r="C25" s="9"/>
      <c r="D25" s="9"/>
      <c r="E25" s="20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>
      <c r="A26" s="9"/>
      <c r="B26" s="9"/>
      <c r="C26" s="9"/>
      <c r="D26" s="9"/>
      <c r="E26" s="20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>
      <c r="A27" s="9"/>
      <c r="B27" s="9"/>
      <c r="C27" s="9"/>
      <c r="D27" s="9"/>
      <c r="E27" s="20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9"/>
      <c r="B28" s="9"/>
      <c r="C28" s="9"/>
      <c r="D28" s="9"/>
      <c r="E28" s="20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9"/>
      <c r="B29" s="9"/>
      <c r="C29" s="9"/>
      <c r="D29" s="9"/>
      <c r="E29" s="20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9"/>
      <c r="B30" s="9"/>
      <c r="C30" s="9"/>
      <c r="D30" s="9"/>
      <c r="E30" s="20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9"/>
      <c r="B31" s="9"/>
      <c r="C31" s="9"/>
      <c r="D31" s="9"/>
      <c r="E31" s="20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9"/>
      <c r="B32" s="9"/>
      <c r="C32" s="9"/>
      <c r="D32" s="9"/>
      <c r="E32" s="20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9"/>
      <c r="B33" s="9"/>
      <c r="C33" s="9"/>
      <c r="D33" s="9"/>
      <c r="E33" s="20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9"/>
      <c r="B34" s="9"/>
      <c r="C34" s="9"/>
      <c r="D34" s="9"/>
      <c r="E34" s="20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9"/>
      <c r="B35" s="9"/>
      <c r="C35" s="9"/>
      <c r="D35" s="9"/>
      <c r="E35" s="20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9"/>
      <c r="B36" s="9"/>
      <c r="C36" s="9"/>
      <c r="D36" s="9"/>
      <c r="E36" s="20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9"/>
      <c r="B37" s="9"/>
      <c r="C37" s="9"/>
      <c r="D37" s="9"/>
      <c r="E37" s="20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9"/>
      <c r="B38" s="9"/>
      <c r="C38" s="9"/>
      <c r="D38" s="9"/>
      <c r="E38" s="20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9"/>
      <c r="B39" s="9"/>
      <c r="C39" s="9"/>
      <c r="D39" s="9"/>
      <c r="E39" s="20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9"/>
      <c r="B40" s="9"/>
      <c r="C40" s="9"/>
      <c r="D40" s="9"/>
      <c r="E40" s="20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9"/>
      <c r="B41" s="9"/>
      <c r="C41" s="9"/>
      <c r="D41" s="9"/>
      <c r="E41" s="20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9"/>
      <c r="B42" s="9"/>
      <c r="C42" s="9"/>
      <c r="D42" s="9"/>
      <c r="E42" s="20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9"/>
      <c r="B43" s="9"/>
      <c r="C43" s="9"/>
      <c r="D43" s="9"/>
      <c r="E43" s="20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9"/>
      <c r="B44" s="9"/>
      <c r="C44" s="9"/>
      <c r="D44" s="9"/>
      <c r="E44" s="20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9"/>
      <c r="B45" s="9"/>
      <c r="C45" s="9"/>
      <c r="D45" s="9"/>
      <c r="E45" s="20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9"/>
      <c r="B46" s="9"/>
      <c r="C46" s="9"/>
      <c r="D46" s="9"/>
      <c r="E46" s="20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9"/>
      <c r="B47" s="9"/>
      <c r="C47" s="9"/>
      <c r="D47" s="9"/>
      <c r="E47" s="20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9"/>
      <c r="B48" s="9"/>
      <c r="C48" s="9"/>
      <c r="D48" s="9"/>
      <c r="E48" s="20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9"/>
      <c r="B49" s="9"/>
      <c r="C49" s="9"/>
      <c r="D49" s="9"/>
      <c r="E49" s="20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9"/>
      <c r="B50" s="9"/>
      <c r="C50" s="9"/>
      <c r="D50" s="9"/>
      <c r="E50" s="20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9"/>
      <c r="B51" s="9"/>
      <c r="C51" s="9"/>
      <c r="D51" s="9"/>
      <c r="E51" s="20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A52" s="9"/>
      <c r="B52" s="9"/>
      <c r="C52" s="9"/>
      <c r="D52" s="9"/>
      <c r="E52" s="20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9"/>
      <c r="B53" s="9"/>
      <c r="C53" s="9"/>
      <c r="D53" s="9"/>
      <c r="E53" s="20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9"/>
      <c r="B54" s="9"/>
      <c r="C54" s="9"/>
      <c r="D54" s="9"/>
      <c r="E54" s="20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9"/>
      <c r="B55" s="9"/>
      <c r="C55" s="9"/>
      <c r="D55" s="9"/>
      <c r="E55" s="20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A56" s="9"/>
      <c r="B56" s="9"/>
      <c r="C56" s="9"/>
      <c r="D56" s="9"/>
      <c r="E56" s="20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A57" s="9"/>
      <c r="B57" s="9"/>
      <c r="C57" s="9"/>
      <c r="D57" s="9"/>
      <c r="E57" s="20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A58" s="9"/>
      <c r="B58" s="9"/>
      <c r="C58" s="9"/>
      <c r="D58" s="9"/>
      <c r="E58" s="20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9"/>
      <c r="B59" s="9"/>
      <c r="C59" s="9"/>
      <c r="D59" s="9"/>
      <c r="E59" s="20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9"/>
      <c r="B60" s="9"/>
      <c r="C60" s="9"/>
      <c r="D60" s="9"/>
      <c r="E60" s="20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>
      <c r="A61" s="9"/>
      <c r="B61" s="9"/>
      <c r="C61" s="9"/>
      <c r="D61" s="9"/>
      <c r="E61" s="20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9"/>
      <c r="B62" s="9"/>
      <c r="C62" s="9"/>
      <c r="D62" s="9"/>
      <c r="E62" s="20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9"/>
      <c r="B63" s="9"/>
      <c r="C63" s="9"/>
      <c r="D63" s="9"/>
      <c r="E63" s="20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A64" s="9"/>
      <c r="B64" s="9"/>
      <c r="C64" s="9"/>
      <c r="D64" s="9"/>
      <c r="E64" s="20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A65" s="9"/>
      <c r="B65" s="9"/>
      <c r="C65" s="9"/>
      <c r="D65" s="9"/>
      <c r="E65" s="20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A66" s="9"/>
      <c r="B66" s="9"/>
      <c r="C66" s="9"/>
      <c r="D66" s="9"/>
      <c r="E66" s="20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A67" s="9"/>
      <c r="B67" s="9"/>
      <c r="C67" s="9"/>
      <c r="D67" s="9"/>
      <c r="E67" s="20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9"/>
      <c r="B68" s="9"/>
      <c r="C68" s="9"/>
      <c r="D68" s="9"/>
      <c r="E68" s="20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9"/>
      <c r="B69" s="9"/>
      <c r="C69" s="9"/>
      <c r="D69" s="9"/>
      <c r="E69" s="20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A70" s="9"/>
      <c r="B70" s="9"/>
      <c r="C70" s="9"/>
      <c r="D70" s="9"/>
      <c r="E70" s="20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A71" s="9"/>
      <c r="B71" s="9"/>
      <c r="C71" s="9"/>
      <c r="D71" s="9"/>
      <c r="E71" s="20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9"/>
      <c r="B72" s="9"/>
      <c r="C72" s="9"/>
      <c r="D72" s="9"/>
      <c r="E72" s="20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9"/>
      <c r="B73" s="9"/>
      <c r="C73" s="9"/>
      <c r="D73" s="9"/>
      <c r="E73" s="20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9"/>
      <c r="B74" s="9"/>
      <c r="C74" s="9"/>
      <c r="D74" s="9"/>
      <c r="E74" s="20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A75" s="9"/>
      <c r="B75" s="9"/>
      <c r="C75" s="9"/>
      <c r="D75" s="9"/>
      <c r="E75" s="20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9"/>
      <c r="B76" s="9"/>
      <c r="C76" s="9"/>
      <c r="D76" s="9"/>
      <c r="E76" s="20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9"/>
      <c r="B77" s="9"/>
      <c r="C77" s="9"/>
      <c r="D77" s="9"/>
      <c r="E77" s="20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9"/>
      <c r="B78" s="9"/>
      <c r="C78" s="9"/>
      <c r="D78" s="9"/>
      <c r="E78" s="20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9"/>
      <c r="B79" s="9"/>
      <c r="C79" s="9"/>
      <c r="D79" s="9"/>
      <c r="E79" s="20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9"/>
      <c r="B80" s="9"/>
      <c r="C80" s="9"/>
      <c r="D80" s="9"/>
      <c r="E80" s="20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9"/>
      <c r="B81" s="9"/>
      <c r="C81" s="9"/>
      <c r="D81" s="9"/>
      <c r="E81" s="20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9"/>
      <c r="B82" s="9"/>
      <c r="C82" s="9"/>
      <c r="D82" s="9"/>
      <c r="E82" s="20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9"/>
      <c r="B83" s="9"/>
      <c r="C83" s="9"/>
      <c r="D83" s="9"/>
      <c r="E83" s="20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9"/>
      <c r="B84" s="9"/>
      <c r="C84" s="9"/>
      <c r="D84" s="9"/>
      <c r="E84" s="20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9"/>
      <c r="B85" s="9"/>
      <c r="C85" s="9"/>
      <c r="D85" s="9"/>
      <c r="E85" s="20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9"/>
      <c r="B86" s="9"/>
      <c r="C86" s="9"/>
      <c r="D86" s="9"/>
      <c r="E86" s="20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9"/>
      <c r="B87" s="9"/>
      <c r="C87" s="9"/>
      <c r="D87" s="9"/>
      <c r="E87" s="20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9"/>
      <c r="B88" s="9"/>
      <c r="C88" s="9"/>
      <c r="D88" s="9"/>
      <c r="E88" s="20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9"/>
      <c r="B89" s="9"/>
      <c r="C89" s="9"/>
      <c r="D89" s="9"/>
      <c r="E89" s="20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9"/>
      <c r="B90" s="9"/>
      <c r="C90" s="9"/>
      <c r="D90" s="9"/>
      <c r="E90" s="20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9"/>
      <c r="B91" s="9"/>
      <c r="C91" s="9"/>
      <c r="D91" s="9"/>
      <c r="E91" s="20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9"/>
      <c r="B92" s="9"/>
      <c r="C92" s="9"/>
      <c r="D92" s="9"/>
      <c r="E92" s="20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9"/>
      <c r="B93" s="9"/>
      <c r="C93" s="9"/>
      <c r="D93" s="9"/>
      <c r="E93" s="20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9"/>
      <c r="B94" s="9"/>
      <c r="C94" s="9"/>
      <c r="D94" s="9"/>
      <c r="E94" s="20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9"/>
      <c r="B95" s="9"/>
      <c r="C95" s="9"/>
      <c r="D95" s="9"/>
      <c r="E95" s="20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9"/>
      <c r="B96" s="9"/>
      <c r="C96" s="9"/>
      <c r="D96" s="9"/>
      <c r="E96" s="20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9"/>
      <c r="B97" s="9"/>
      <c r="C97" s="9"/>
      <c r="D97" s="9"/>
      <c r="E97" s="20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9"/>
      <c r="B98" s="9"/>
      <c r="C98" s="9"/>
      <c r="D98" s="9"/>
      <c r="E98" s="20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9"/>
      <c r="B99" s="9"/>
      <c r="C99" s="9"/>
      <c r="D99" s="9"/>
      <c r="E99" s="20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9"/>
      <c r="B100" s="9"/>
      <c r="C100" s="9"/>
      <c r="D100" s="9"/>
      <c r="E100" s="20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9"/>
      <c r="B101" s="9"/>
      <c r="C101" s="9"/>
      <c r="D101" s="9"/>
      <c r="E101" s="20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9"/>
      <c r="B102" s="9"/>
      <c r="C102" s="9"/>
      <c r="D102" s="9"/>
      <c r="E102" s="20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9"/>
      <c r="B103" s="9"/>
      <c r="C103" s="9"/>
      <c r="D103" s="9"/>
      <c r="E103" s="20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9"/>
      <c r="B104" s="9"/>
      <c r="C104" s="9"/>
      <c r="D104" s="9"/>
      <c r="E104" s="20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9"/>
      <c r="B105" s="9"/>
      <c r="C105" s="9"/>
      <c r="D105" s="9"/>
      <c r="E105" s="20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9"/>
      <c r="B106" s="9"/>
      <c r="C106" s="9"/>
      <c r="D106" s="9"/>
      <c r="E106" s="20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9"/>
      <c r="B107" s="9"/>
      <c r="C107" s="9"/>
      <c r="D107" s="9"/>
      <c r="E107" s="20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9"/>
      <c r="B108" s="9"/>
      <c r="C108" s="9"/>
      <c r="D108" s="9"/>
      <c r="E108" s="20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9"/>
      <c r="B109" s="9"/>
      <c r="C109" s="9"/>
      <c r="D109" s="9"/>
      <c r="E109" s="20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9"/>
      <c r="B110" s="9"/>
      <c r="C110" s="9"/>
      <c r="D110" s="9"/>
      <c r="E110" s="20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9"/>
      <c r="B111" s="9"/>
      <c r="C111" s="9"/>
      <c r="D111" s="9"/>
      <c r="E111" s="20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9"/>
      <c r="B112" s="9"/>
      <c r="C112" s="9"/>
      <c r="D112" s="9"/>
      <c r="E112" s="20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9"/>
      <c r="B113" s="9"/>
      <c r="C113" s="9"/>
      <c r="D113" s="9"/>
      <c r="E113" s="20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9"/>
      <c r="B114" s="9"/>
      <c r="C114" s="9"/>
      <c r="D114" s="9"/>
      <c r="E114" s="20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9"/>
      <c r="B115" s="9"/>
      <c r="C115" s="9"/>
      <c r="D115" s="9"/>
      <c r="E115" s="20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9"/>
      <c r="B116" s="9"/>
      <c r="C116" s="9"/>
      <c r="D116" s="9"/>
      <c r="E116" s="20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9"/>
      <c r="B117" s="9"/>
      <c r="C117" s="9"/>
      <c r="D117" s="9"/>
      <c r="E117" s="20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9"/>
      <c r="E118" s="20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9"/>
      <c r="E119" s="20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9"/>
      <c r="E120" s="20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9"/>
      <c r="E121" s="20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9"/>
      <c r="E122" s="20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9"/>
      <c r="E123" s="20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9"/>
      <c r="E124" s="20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9"/>
      <c r="E125" s="20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9"/>
      <c r="E126" s="20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9"/>
      <c r="E127" s="20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9"/>
      <c r="E128" s="20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9"/>
      <c r="E129" s="20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9"/>
      <c r="E130" s="20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9"/>
      <c r="E131" s="20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9"/>
      <c r="E132" s="20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9"/>
      <c r="E133" s="20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9"/>
      <c r="E134" s="20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9"/>
      <c r="E135" s="20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9"/>
      <c r="E136" s="20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9"/>
      <c r="E137" s="20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9"/>
      <c r="E138" s="20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9"/>
      <c r="E139" s="20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9"/>
      <c r="E140" s="20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9"/>
      <c r="E141" s="20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9"/>
      <c r="E142" s="20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9"/>
      <c r="E143" s="20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9"/>
      <c r="E144" s="20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9"/>
      <c r="E145" s="20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9"/>
      <c r="E146" s="20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9"/>
      <c r="E147" s="20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9"/>
      <c r="E148" s="20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9"/>
      <c r="E149" s="20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9"/>
      <c r="E150" s="20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9"/>
      <c r="E151" s="20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9"/>
      <c r="E152" s="20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9"/>
      <c r="E153" s="20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9"/>
      <c r="E154" s="20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9"/>
      <c r="E155" s="20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9"/>
      <c r="E156" s="20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9"/>
      <c r="E157" s="20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9"/>
      <c r="E158" s="20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9"/>
      <c r="E159" s="20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9"/>
      <c r="E160" s="20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9"/>
      <c r="E161" s="20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9"/>
      <c r="E162" s="20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9"/>
      <c r="E163" s="20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9"/>
      <c r="E164" s="20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9"/>
      <c r="E165" s="20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9"/>
      <c r="E166" s="20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9"/>
      <c r="E167" s="20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9"/>
      <c r="E168" s="20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9"/>
      <c r="E169" s="20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9"/>
      <c r="E170" s="20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9"/>
      <c r="E171" s="20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9"/>
      <c r="E172" s="20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9"/>
      <c r="E173" s="20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9"/>
      <c r="E174" s="20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9"/>
      <c r="E175" s="20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9"/>
      <c r="E176" s="20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9"/>
      <c r="E177" s="20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9"/>
      <c r="E178" s="20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9"/>
      <c r="E179" s="20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9"/>
      <c r="E180" s="20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9"/>
      <c r="E181" s="20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9"/>
      <c r="E182" s="20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9"/>
      <c r="E183" s="20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9"/>
      <c r="E184" s="20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9"/>
      <c r="E185" s="20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9"/>
      <c r="E186" s="20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9"/>
      <c r="E187" s="20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9"/>
      <c r="E188" s="20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9"/>
      <c r="E189" s="20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9"/>
      <c r="E190" s="20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9"/>
      <c r="E191" s="20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9"/>
      <c r="E192" s="20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9"/>
      <c r="E193" s="20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9"/>
      <c r="E194" s="20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9"/>
      <c r="E195" s="20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9"/>
      <c r="E196" s="20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9"/>
      <c r="E197" s="20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9"/>
      <c r="E198" s="20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9"/>
      <c r="E199" s="20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9"/>
      <c r="E200" s="20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9"/>
      <c r="E201" s="20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9"/>
      <c r="E202" s="20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9"/>
      <c r="E203" s="20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9"/>
      <c r="E204" s="20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9"/>
      <c r="E205" s="20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9"/>
      <c r="E206" s="20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9"/>
      <c r="E207" s="20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9"/>
      <c r="E208" s="20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9"/>
      <c r="E209" s="20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9"/>
      <c r="E210" s="20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9"/>
      <c r="E211" s="20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9"/>
      <c r="E212" s="20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9"/>
      <c r="E213" s="20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9"/>
      <c r="E214" s="20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9"/>
      <c r="E215" s="20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9"/>
      <c r="E216" s="20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9"/>
      <c r="E217" s="20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9"/>
      <c r="E218" s="20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9"/>
      <c r="E219" s="20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9"/>
      <c r="E220" s="20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9"/>
      <c r="E221" s="20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9"/>
      <c r="E222" s="20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9"/>
      <c r="E223" s="20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9"/>
      <c r="E224" s="20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9"/>
      <c r="E225" s="20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9"/>
      <c r="E226" s="20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9"/>
      <c r="E227" s="20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9"/>
      <c r="E228" s="20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9"/>
      <c r="E229" s="20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9"/>
      <c r="E230" s="20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9"/>
      <c r="E231" s="20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9"/>
      <c r="E232" s="20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9"/>
      <c r="E233" s="20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9"/>
      <c r="E234" s="20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9"/>
      <c r="E235" s="20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9"/>
      <c r="E236" s="20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9"/>
      <c r="E237" s="20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9"/>
      <c r="E238" s="20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9"/>
      <c r="E239" s="20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9"/>
      <c r="E240" s="20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9"/>
      <c r="E241" s="20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9"/>
      <c r="E242" s="20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9"/>
      <c r="E243" s="20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9"/>
      <c r="E244" s="20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9"/>
      <c r="E245" s="20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9"/>
      <c r="E246" s="20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9"/>
      <c r="E247" s="20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9"/>
      <c r="E248" s="20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9"/>
      <c r="E249" s="20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9"/>
      <c r="E250" s="20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9"/>
      <c r="E251" s="20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9"/>
      <c r="E252" s="20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9"/>
      <c r="E253" s="20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9"/>
      <c r="E254" s="20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9"/>
      <c r="E255" s="20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9"/>
      <c r="E256" s="20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9"/>
      <c r="E257" s="20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9"/>
      <c r="E258" s="20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9"/>
      <c r="E259" s="20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9"/>
      <c r="E260" s="20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9"/>
      <c r="E261" s="20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9"/>
      <c r="E262" s="20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9"/>
      <c r="E263" s="20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9"/>
      <c r="E264" s="20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9"/>
      <c r="E265" s="20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9"/>
      <c r="E266" s="20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9"/>
      <c r="E267" s="20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9"/>
      <c r="E268" s="20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9"/>
      <c r="E269" s="20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9"/>
      <c r="E270" s="20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9"/>
      <c r="E271" s="20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9"/>
      <c r="E272" s="20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9"/>
      <c r="E273" s="20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9"/>
      <c r="E274" s="20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9"/>
      <c r="E275" s="20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9"/>
      <c r="E276" s="20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9"/>
      <c r="E277" s="20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9"/>
      <c r="E278" s="20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9"/>
      <c r="E279" s="20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9"/>
      <c r="E280" s="20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9"/>
      <c r="E281" s="20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9"/>
      <c r="E282" s="20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9"/>
      <c r="E283" s="20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9"/>
      <c r="E284" s="20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9"/>
      <c r="E285" s="20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9"/>
      <c r="E286" s="20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9"/>
      <c r="E287" s="20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9"/>
      <c r="E288" s="20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9"/>
      <c r="E289" s="20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A290" s="9"/>
      <c r="B290" s="9"/>
      <c r="C290" s="9"/>
      <c r="D290" s="9"/>
      <c r="E290" s="20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>
      <c r="A291" s="9"/>
      <c r="B291" s="9"/>
      <c r="C291" s="9"/>
      <c r="D291" s="9"/>
      <c r="E291" s="20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>
      <c r="A292" s="9"/>
      <c r="B292" s="9"/>
      <c r="C292" s="9"/>
      <c r="D292" s="9"/>
      <c r="E292" s="20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>
      <c r="A293" s="9"/>
      <c r="B293" s="9"/>
      <c r="C293" s="9"/>
      <c r="D293" s="9"/>
      <c r="E293" s="20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>
      <c r="A294" s="9"/>
      <c r="B294" s="9"/>
      <c r="C294" s="9"/>
      <c r="D294" s="9"/>
      <c r="E294" s="20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>
      <c r="A295" s="9"/>
      <c r="B295" s="9"/>
      <c r="C295" s="9"/>
      <c r="D295" s="9"/>
      <c r="E295" s="20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>
      <c r="A296" s="9"/>
      <c r="B296" s="9"/>
      <c r="C296" s="9"/>
      <c r="D296" s="9"/>
      <c r="E296" s="20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>
      <c r="A297" s="9"/>
      <c r="B297" s="9"/>
      <c r="C297" s="9"/>
      <c r="D297" s="9"/>
      <c r="E297" s="20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>
      <c r="A298" s="9"/>
      <c r="B298" s="9"/>
      <c r="C298" s="9"/>
      <c r="D298" s="9"/>
      <c r="E298" s="20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>
      <c r="A299" s="9"/>
      <c r="B299" s="9"/>
      <c r="C299" s="9"/>
      <c r="D299" s="9"/>
      <c r="E299" s="20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>
      <c r="A300" s="9"/>
      <c r="B300" s="9"/>
      <c r="C300" s="9"/>
      <c r="D300" s="9"/>
      <c r="E300" s="20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>
      <c r="A301" s="9"/>
      <c r="B301" s="9"/>
      <c r="C301" s="9"/>
      <c r="D301" s="9"/>
      <c r="E301" s="20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>
      <c r="A302" s="9"/>
      <c r="B302" s="9"/>
      <c r="C302" s="9"/>
      <c r="D302" s="9"/>
      <c r="E302" s="20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>
      <c r="A303" s="9"/>
      <c r="B303" s="9"/>
      <c r="C303" s="9"/>
      <c r="D303" s="9"/>
      <c r="E303" s="20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>
      <c r="A304" s="9"/>
      <c r="B304" s="9"/>
      <c r="C304" s="9"/>
      <c r="D304" s="9"/>
      <c r="E304" s="20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>
      <c r="A305" s="9"/>
      <c r="B305" s="9"/>
      <c r="C305" s="9"/>
      <c r="D305" s="9"/>
      <c r="E305" s="20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>
      <c r="A306" s="9"/>
      <c r="B306" s="9"/>
      <c r="C306" s="9"/>
      <c r="D306" s="9"/>
      <c r="E306" s="20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>
      <c r="A307" s="9"/>
      <c r="B307" s="9"/>
      <c r="C307" s="9"/>
      <c r="D307" s="9"/>
      <c r="E307" s="20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>
      <c r="A308" s="9"/>
      <c r="B308" s="9"/>
      <c r="C308" s="9"/>
      <c r="D308" s="9"/>
      <c r="E308" s="20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>
      <c r="A309" s="9"/>
      <c r="B309" s="9"/>
      <c r="C309" s="9"/>
      <c r="D309" s="9"/>
      <c r="E309" s="20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>
      <c r="A310" s="9"/>
      <c r="B310" s="9"/>
      <c r="C310" s="9"/>
      <c r="D310" s="9"/>
      <c r="E310" s="20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>
      <c r="A311" s="9"/>
      <c r="B311" s="9"/>
      <c r="C311" s="9"/>
      <c r="D311" s="9"/>
      <c r="E311" s="20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>
      <c r="A312" s="9"/>
      <c r="B312" s="9"/>
      <c r="C312" s="9"/>
      <c r="D312" s="9"/>
      <c r="E312" s="20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>
      <c r="A313" s="9"/>
      <c r="B313" s="9"/>
      <c r="C313" s="9"/>
      <c r="D313" s="9"/>
      <c r="E313" s="20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>
      <c r="A314" s="9"/>
      <c r="B314" s="9"/>
      <c r="C314" s="9"/>
      <c r="D314" s="9"/>
      <c r="E314" s="20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>
      <c r="A315" s="9"/>
      <c r="B315" s="9"/>
      <c r="C315" s="9"/>
      <c r="D315" s="9"/>
      <c r="E315" s="20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>
      <c r="A316" s="9"/>
      <c r="B316" s="9"/>
      <c r="C316" s="9"/>
      <c r="D316" s="9"/>
      <c r="E316" s="20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>
      <c r="A317" s="9"/>
      <c r="B317" s="9"/>
      <c r="C317" s="9"/>
      <c r="D317" s="9"/>
      <c r="E317" s="20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>
      <c r="A318" s="9"/>
      <c r="B318" s="9"/>
      <c r="C318" s="9"/>
      <c r="D318" s="9"/>
      <c r="E318" s="20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>
      <c r="A319" s="9"/>
      <c r="B319" s="9"/>
      <c r="C319" s="9"/>
      <c r="D319" s="9"/>
      <c r="E319" s="20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>
      <c r="A320" s="9"/>
      <c r="B320" s="9"/>
      <c r="C320" s="9"/>
      <c r="D320" s="9"/>
      <c r="E320" s="20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>
      <c r="A321" s="9"/>
      <c r="B321" s="9"/>
      <c r="C321" s="9"/>
      <c r="D321" s="9"/>
      <c r="E321" s="20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>
      <c r="A322" s="9"/>
      <c r="B322" s="9"/>
      <c r="C322" s="9"/>
      <c r="D322" s="9"/>
      <c r="E322" s="20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>
      <c r="A323" s="9"/>
      <c r="B323" s="9"/>
      <c r="C323" s="9"/>
      <c r="D323" s="9"/>
      <c r="E323" s="20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>
      <c r="A324" s="9"/>
      <c r="B324" s="9"/>
      <c r="C324" s="9"/>
      <c r="D324" s="9"/>
      <c r="E324" s="20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>
      <c r="A325" s="9"/>
      <c r="B325" s="9"/>
      <c r="C325" s="9"/>
      <c r="D325" s="9"/>
      <c r="E325" s="20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>
      <c r="A326" s="9"/>
      <c r="B326" s="9"/>
      <c r="C326" s="9"/>
      <c r="D326" s="9"/>
      <c r="E326" s="20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>
      <c r="A327" s="9"/>
      <c r="B327" s="9"/>
      <c r="C327" s="9"/>
      <c r="D327" s="9"/>
      <c r="E327" s="20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>
      <c r="A328" s="9"/>
      <c r="B328" s="9"/>
      <c r="C328" s="9"/>
      <c r="D328" s="9"/>
      <c r="E328" s="20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>
      <c r="A329" s="9"/>
      <c r="B329" s="9"/>
      <c r="C329" s="9"/>
      <c r="D329" s="9"/>
      <c r="E329" s="20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>
      <c r="A330" s="9"/>
      <c r="B330" s="9"/>
      <c r="C330" s="9"/>
      <c r="D330" s="9"/>
      <c r="E330" s="20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>
      <c r="A331" s="9"/>
      <c r="B331" s="9"/>
      <c r="C331" s="9"/>
      <c r="D331" s="9"/>
      <c r="E331" s="20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>
      <c r="A332" s="9"/>
      <c r="B332" s="9"/>
      <c r="C332" s="9"/>
      <c r="D332" s="9"/>
      <c r="E332" s="20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>
      <c r="A333" s="9"/>
      <c r="B333" s="9"/>
      <c r="C333" s="9"/>
      <c r="D333" s="9"/>
      <c r="E333" s="20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>
      <c r="A334" s="9"/>
      <c r="B334" s="9"/>
      <c r="C334" s="9"/>
      <c r="D334" s="9"/>
      <c r="E334" s="20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>
      <c r="A335" s="9"/>
      <c r="B335" s="9"/>
      <c r="C335" s="9"/>
      <c r="D335" s="9"/>
      <c r="E335" s="20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>
      <c r="A336" s="9"/>
      <c r="B336" s="9"/>
      <c r="C336" s="9"/>
      <c r="D336" s="9"/>
      <c r="E336" s="20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>
      <c r="A337" s="9"/>
      <c r="B337" s="9"/>
      <c r="C337" s="9"/>
      <c r="D337" s="9"/>
      <c r="E337" s="20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>
      <c r="A338" s="9"/>
      <c r="B338" s="9"/>
      <c r="C338" s="9"/>
      <c r="D338" s="9"/>
      <c r="E338" s="20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>
      <c r="A339" s="9"/>
      <c r="B339" s="9"/>
      <c r="C339" s="9"/>
      <c r="D339" s="9"/>
      <c r="E339" s="20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>
      <c r="A340" s="9"/>
      <c r="B340" s="9"/>
      <c r="C340" s="9"/>
      <c r="D340" s="9"/>
      <c r="E340" s="20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>
      <c r="A341" s="9"/>
      <c r="B341" s="9"/>
      <c r="C341" s="9"/>
      <c r="D341" s="9"/>
      <c r="E341" s="20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>
      <c r="A342" s="9"/>
      <c r="B342" s="9"/>
      <c r="C342" s="9"/>
      <c r="D342" s="9"/>
      <c r="E342" s="20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>
      <c r="A343" s="9"/>
      <c r="B343" s="9"/>
      <c r="C343" s="9"/>
      <c r="D343" s="9"/>
      <c r="E343" s="20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>
      <c r="A344" s="9"/>
      <c r="B344" s="9"/>
      <c r="C344" s="9"/>
      <c r="D344" s="9"/>
      <c r="E344" s="20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>
      <c r="A345" s="9"/>
      <c r="B345" s="9"/>
      <c r="C345" s="9"/>
      <c r="D345" s="9"/>
      <c r="E345" s="20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>
      <c r="A346" s="9"/>
      <c r="B346" s="9"/>
      <c r="C346" s="9"/>
      <c r="D346" s="9"/>
      <c r="E346" s="20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>
      <c r="A347" s="9"/>
      <c r="B347" s="9"/>
      <c r="C347" s="9"/>
      <c r="D347" s="9"/>
      <c r="E347" s="20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>
      <c r="A348" s="9"/>
      <c r="B348" s="9"/>
      <c r="C348" s="9"/>
      <c r="D348" s="9"/>
      <c r="E348" s="20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>
      <c r="A349" s="9"/>
      <c r="B349" s="9"/>
      <c r="C349" s="9"/>
      <c r="D349" s="9"/>
      <c r="E349" s="20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>
      <c r="A350" s="9"/>
      <c r="B350" s="9"/>
      <c r="C350" s="9"/>
      <c r="D350" s="9"/>
      <c r="E350" s="20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>
      <c r="A351" s="9"/>
      <c r="B351" s="9"/>
      <c r="C351" s="9"/>
      <c r="D351" s="9"/>
      <c r="E351" s="20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>
      <c r="A352" s="9"/>
      <c r="B352" s="9"/>
      <c r="C352" s="9"/>
      <c r="D352" s="9"/>
      <c r="E352" s="20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>
      <c r="A353" s="9"/>
      <c r="B353" s="9"/>
      <c r="C353" s="9"/>
      <c r="D353" s="9"/>
      <c r="E353" s="20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>
      <c r="A354" s="9"/>
      <c r="B354" s="9"/>
      <c r="C354" s="9"/>
      <c r="D354" s="9"/>
      <c r="E354" s="20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>
      <c r="A355" s="9"/>
      <c r="B355" s="9"/>
      <c r="C355" s="9"/>
      <c r="D355" s="9"/>
      <c r="E355" s="20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>
      <c r="A356" s="9"/>
      <c r="B356" s="9"/>
      <c r="C356" s="9"/>
      <c r="D356" s="9"/>
      <c r="E356" s="20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>
      <c r="A357" s="9"/>
      <c r="B357" s="9"/>
      <c r="C357" s="9"/>
      <c r="D357" s="9"/>
      <c r="E357" s="20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>
      <c r="A358" s="9"/>
      <c r="B358" s="9"/>
      <c r="C358" s="9"/>
      <c r="D358" s="9"/>
      <c r="E358" s="20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>
      <c r="A359" s="9"/>
      <c r="B359" s="9"/>
      <c r="C359" s="9"/>
      <c r="D359" s="9"/>
      <c r="E359" s="20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>
      <c r="A360" s="9"/>
      <c r="B360" s="9"/>
      <c r="C360" s="9"/>
      <c r="D360" s="9"/>
      <c r="E360" s="20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>
      <c r="A361" s="9"/>
      <c r="B361" s="9"/>
      <c r="C361" s="9"/>
      <c r="D361" s="9"/>
      <c r="E361" s="20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>
      <c r="A362" s="9"/>
      <c r="B362" s="9"/>
      <c r="C362" s="9"/>
      <c r="D362" s="9"/>
      <c r="E362" s="20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>
      <c r="A363" s="9"/>
      <c r="B363" s="9"/>
      <c r="C363" s="9"/>
      <c r="D363" s="9"/>
      <c r="E363" s="20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>
      <c r="A364" s="9"/>
      <c r="B364" s="9"/>
      <c r="C364" s="9"/>
      <c r="D364" s="9"/>
      <c r="E364" s="20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>
      <c r="A365" s="9"/>
      <c r="B365" s="9"/>
      <c r="C365" s="9"/>
      <c r="D365" s="9"/>
      <c r="E365" s="20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>
      <c r="A366" s="9"/>
      <c r="B366" s="9"/>
      <c r="C366" s="9"/>
      <c r="D366" s="9"/>
      <c r="E366" s="20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>
      <c r="A367" s="9"/>
      <c r="B367" s="9"/>
      <c r="C367" s="9"/>
      <c r="D367" s="9"/>
      <c r="E367" s="20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>
      <c r="A368" s="9"/>
      <c r="B368" s="9"/>
      <c r="C368" s="9"/>
      <c r="D368" s="9"/>
      <c r="E368" s="20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>
      <c r="A369" s="9"/>
      <c r="B369" s="9"/>
      <c r="C369" s="9"/>
      <c r="D369" s="9"/>
      <c r="E369" s="20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>
      <c r="A370" s="9"/>
      <c r="B370" s="9"/>
      <c r="C370" s="9"/>
      <c r="D370" s="9"/>
      <c r="E370" s="20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>
      <c r="A371" s="9"/>
      <c r="B371" s="9"/>
      <c r="C371" s="9"/>
      <c r="D371" s="9"/>
      <c r="E371" s="20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>
      <c r="A372" s="9"/>
      <c r="B372" s="9"/>
      <c r="C372" s="9"/>
      <c r="D372" s="9"/>
      <c r="E372" s="20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>
      <c r="A373" s="9"/>
      <c r="B373" s="9"/>
      <c r="C373" s="9"/>
      <c r="D373" s="9"/>
      <c r="E373" s="20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>
      <c r="A374" s="9"/>
      <c r="B374" s="9"/>
      <c r="C374" s="9"/>
      <c r="D374" s="9"/>
      <c r="E374" s="20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>
      <c r="A375" s="9"/>
      <c r="B375" s="9"/>
      <c r="C375" s="9"/>
      <c r="D375" s="9"/>
      <c r="E375" s="20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>
      <c r="A376" s="9"/>
      <c r="B376" s="9"/>
      <c r="C376" s="9"/>
      <c r="D376" s="9"/>
      <c r="E376" s="20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>
      <c r="A377" s="9"/>
      <c r="B377" s="9"/>
      <c r="C377" s="9"/>
      <c r="D377" s="9"/>
      <c r="E377" s="20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>
      <c r="A378" s="9"/>
      <c r="B378" s="9"/>
      <c r="C378" s="9"/>
      <c r="D378" s="9"/>
      <c r="E378" s="20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>
      <c r="A379" s="9"/>
      <c r="B379" s="9"/>
      <c r="C379" s="9"/>
      <c r="D379" s="9"/>
      <c r="E379" s="20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>
      <c r="A380" s="9"/>
      <c r="B380" s="9"/>
      <c r="C380" s="9"/>
      <c r="D380" s="9"/>
      <c r="E380" s="20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>
      <c r="A381" s="9"/>
      <c r="B381" s="9"/>
      <c r="C381" s="9"/>
      <c r="D381" s="9"/>
      <c r="E381" s="20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>
      <c r="A382" s="9"/>
      <c r="B382" s="9"/>
      <c r="C382" s="9"/>
      <c r="D382" s="9"/>
      <c r="E382" s="20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>
      <c r="A383" s="9"/>
      <c r="B383" s="9"/>
      <c r="C383" s="9"/>
      <c r="D383" s="9"/>
      <c r="E383" s="20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>
      <c r="A384" s="9"/>
      <c r="B384" s="9"/>
      <c r="C384" s="9"/>
      <c r="D384" s="9"/>
      <c r="E384" s="20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>
      <c r="A385" s="9"/>
      <c r="B385" s="9"/>
      <c r="C385" s="9"/>
      <c r="D385" s="9"/>
      <c r="E385" s="20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>
      <c r="A386" s="9"/>
      <c r="B386" s="9"/>
      <c r="C386" s="9"/>
      <c r="D386" s="9"/>
      <c r="E386" s="20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>
      <c r="A387" s="9"/>
      <c r="B387" s="9"/>
      <c r="C387" s="9"/>
      <c r="D387" s="9"/>
      <c r="E387" s="20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>
      <c r="A388" s="9"/>
      <c r="B388" s="9"/>
      <c r="C388" s="9"/>
      <c r="D388" s="9"/>
      <c r="E388" s="20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>
      <c r="A389" s="9"/>
      <c r="B389" s="9"/>
      <c r="C389" s="9"/>
      <c r="D389" s="9"/>
      <c r="E389" s="20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>
      <c r="A390" s="9"/>
      <c r="B390" s="9"/>
      <c r="C390" s="9"/>
      <c r="D390" s="9"/>
      <c r="E390" s="20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>
      <c r="A391" s="9"/>
      <c r="B391" s="9"/>
      <c r="C391" s="9"/>
      <c r="D391" s="9"/>
      <c r="E391" s="20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>
      <c r="A392" s="9"/>
      <c r="B392" s="9"/>
      <c r="C392" s="9"/>
      <c r="D392" s="9"/>
      <c r="E392" s="20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>
      <c r="A393" s="9"/>
      <c r="B393" s="9"/>
      <c r="C393" s="9"/>
      <c r="D393" s="9"/>
      <c r="E393" s="20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>
      <c r="A394" s="9"/>
      <c r="B394" s="9"/>
      <c r="C394" s="9"/>
      <c r="D394" s="9"/>
      <c r="E394" s="20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>
      <c r="A395" s="9"/>
      <c r="B395" s="9"/>
      <c r="C395" s="9"/>
      <c r="D395" s="9"/>
      <c r="E395" s="20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>
      <c r="A396" s="9"/>
      <c r="B396" s="9"/>
      <c r="C396" s="9"/>
      <c r="D396" s="9"/>
      <c r="E396" s="20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>
      <c r="A397" s="9"/>
      <c r="B397" s="9"/>
      <c r="C397" s="9"/>
      <c r="D397" s="9"/>
      <c r="E397" s="20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>
      <c r="A398" s="9"/>
      <c r="B398" s="9"/>
      <c r="C398" s="9"/>
      <c r="D398" s="9"/>
      <c r="E398" s="20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>
      <c r="A399" s="9"/>
      <c r="B399" s="9"/>
      <c r="C399" s="9"/>
      <c r="D399" s="9"/>
      <c r="E399" s="20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>
      <c r="A400" s="9"/>
      <c r="B400" s="9"/>
      <c r="C400" s="9"/>
      <c r="D400" s="9"/>
      <c r="E400" s="20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>
      <c r="A401" s="9"/>
      <c r="B401" s="9"/>
      <c r="C401" s="9"/>
      <c r="D401" s="9"/>
      <c r="E401" s="20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>
      <c r="A402" s="9"/>
      <c r="B402" s="9"/>
      <c r="C402" s="9"/>
      <c r="D402" s="9"/>
      <c r="E402" s="20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>
      <c r="A403" s="9"/>
      <c r="B403" s="9"/>
      <c r="C403" s="9"/>
      <c r="D403" s="9"/>
      <c r="E403" s="20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>
      <c r="A404" s="9"/>
      <c r="B404" s="9"/>
      <c r="C404" s="9"/>
      <c r="D404" s="9"/>
      <c r="E404" s="20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>
      <c r="A405" s="9"/>
      <c r="B405" s="9"/>
      <c r="C405" s="9"/>
      <c r="D405" s="9"/>
      <c r="E405" s="20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>
      <c r="A406" s="9"/>
      <c r="B406" s="9"/>
      <c r="C406" s="9"/>
      <c r="D406" s="9"/>
      <c r="E406" s="20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>
      <c r="A407" s="9"/>
      <c r="B407" s="9"/>
      <c r="C407" s="9"/>
      <c r="D407" s="9"/>
      <c r="E407" s="20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>
      <c r="A408" s="9"/>
      <c r="B408" s="9"/>
      <c r="C408" s="9"/>
      <c r="D408" s="9"/>
      <c r="E408" s="20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>
      <c r="A409" s="9"/>
      <c r="B409" s="9"/>
      <c r="C409" s="9"/>
      <c r="D409" s="9"/>
      <c r="E409" s="20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>
      <c r="A410" s="9"/>
      <c r="B410" s="9"/>
      <c r="C410" s="9"/>
      <c r="D410" s="9"/>
      <c r="E410" s="20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>
      <c r="A411" s="9"/>
      <c r="B411" s="9"/>
      <c r="C411" s="9"/>
      <c r="D411" s="9"/>
      <c r="E411" s="20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>
      <c r="A412" s="9"/>
      <c r="B412" s="9"/>
      <c r="C412" s="9"/>
      <c r="D412" s="9"/>
      <c r="E412" s="20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>
      <c r="A413" s="9"/>
      <c r="B413" s="9"/>
      <c r="C413" s="9"/>
      <c r="D413" s="9"/>
      <c r="E413" s="20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>
      <c r="A414" s="9"/>
      <c r="B414" s="9"/>
      <c r="C414" s="9"/>
      <c r="D414" s="9"/>
      <c r="E414" s="20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>
      <c r="A415" s="9"/>
      <c r="B415" s="9"/>
      <c r="C415" s="9"/>
      <c r="D415" s="9"/>
      <c r="E415" s="20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>
      <c r="A416" s="9"/>
      <c r="B416" s="9"/>
      <c r="C416" s="9"/>
      <c r="D416" s="9"/>
      <c r="E416" s="20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>
      <c r="A417" s="9"/>
      <c r="B417" s="9"/>
      <c r="C417" s="9"/>
      <c r="D417" s="9"/>
      <c r="E417" s="20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>
      <c r="A418" s="9"/>
      <c r="B418" s="9"/>
      <c r="C418" s="9"/>
      <c r="D418" s="9"/>
      <c r="E418" s="20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>
      <c r="A419" s="9"/>
      <c r="B419" s="9"/>
      <c r="C419" s="9"/>
      <c r="D419" s="9"/>
      <c r="E419" s="20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>
      <c r="A420" s="9"/>
      <c r="B420" s="9"/>
      <c r="C420" s="9"/>
      <c r="D420" s="9"/>
      <c r="E420" s="20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>
      <c r="A421" s="9"/>
      <c r="B421" s="9"/>
      <c r="C421" s="9"/>
      <c r="D421" s="9"/>
      <c r="E421" s="20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>
      <c r="A422" s="9"/>
      <c r="B422" s="9"/>
      <c r="C422" s="9"/>
      <c r="D422" s="9"/>
      <c r="E422" s="20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>
      <c r="A423" s="9"/>
      <c r="B423" s="9"/>
      <c r="C423" s="9"/>
      <c r="D423" s="9"/>
      <c r="E423" s="20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>
      <c r="A424" s="9"/>
      <c r="B424" s="9"/>
      <c r="C424" s="9"/>
      <c r="D424" s="9"/>
      <c r="E424" s="20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>
      <c r="A425" s="9"/>
      <c r="B425" s="9"/>
      <c r="C425" s="9"/>
      <c r="D425" s="9"/>
      <c r="E425" s="20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>
      <c r="A426" s="9"/>
      <c r="B426" s="9"/>
      <c r="C426" s="9"/>
      <c r="D426" s="9"/>
      <c r="E426" s="20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>
      <c r="A427" s="9"/>
      <c r="B427" s="9"/>
      <c r="C427" s="9"/>
      <c r="D427" s="9"/>
      <c r="E427" s="20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>
      <c r="A428" s="9"/>
      <c r="B428" s="9"/>
      <c r="C428" s="9"/>
      <c r="D428" s="9"/>
      <c r="E428" s="20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>
      <c r="A429" s="9"/>
      <c r="B429" s="9"/>
      <c r="C429" s="9"/>
      <c r="D429" s="9"/>
      <c r="E429" s="20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>
      <c r="A430" s="9"/>
      <c r="B430" s="9"/>
      <c r="C430" s="9"/>
      <c r="D430" s="9"/>
      <c r="E430" s="20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>
      <c r="A431" s="9"/>
      <c r="B431" s="9"/>
      <c r="C431" s="9"/>
      <c r="D431" s="9"/>
      <c r="E431" s="20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>
      <c r="A432" s="9"/>
      <c r="B432" s="9"/>
      <c r="C432" s="9"/>
      <c r="D432" s="9"/>
      <c r="E432" s="20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>
      <c r="A433" s="9"/>
      <c r="B433" s="9"/>
      <c r="C433" s="9"/>
      <c r="D433" s="9"/>
      <c r="E433" s="20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>
      <c r="A434" s="9"/>
      <c r="B434" s="9"/>
      <c r="C434" s="9"/>
      <c r="D434" s="9"/>
      <c r="E434" s="20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>
      <c r="A435" s="9"/>
      <c r="B435" s="9"/>
      <c r="C435" s="9"/>
      <c r="D435" s="9"/>
      <c r="E435" s="20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>
      <c r="A436" s="9"/>
      <c r="B436" s="9"/>
      <c r="C436" s="9"/>
      <c r="D436" s="9"/>
      <c r="E436" s="20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>
      <c r="A437" s="9"/>
      <c r="B437" s="9"/>
      <c r="C437" s="9"/>
      <c r="D437" s="9"/>
      <c r="E437" s="20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>
      <c r="A438" s="9"/>
      <c r="B438" s="9"/>
      <c r="C438" s="9"/>
      <c r="D438" s="9"/>
      <c r="E438" s="20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>
      <c r="A439" s="9"/>
      <c r="B439" s="9"/>
      <c r="C439" s="9"/>
      <c r="D439" s="9"/>
      <c r="E439" s="20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>
      <c r="A440" s="9"/>
      <c r="B440" s="9"/>
      <c r="C440" s="9"/>
      <c r="D440" s="9"/>
      <c r="E440" s="20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>
      <c r="A441" s="9"/>
      <c r="B441" s="9"/>
      <c r="C441" s="9"/>
      <c r="D441" s="9"/>
      <c r="E441" s="20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>
      <c r="A442" s="9"/>
      <c r="B442" s="9"/>
      <c r="C442" s="9"/>
      <c r="D442" s="9"/>
      <c r="E442" s="20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>
      <c r="A443" s="9"/>
      <c r="B443" s="9"/>
      <c r="C443" s="9"/>
      <c r="D443" s="9"/>
      <c r="E443" s="20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>
      <c r="A444" s="9"/>
      <c r="B444" s="9"/>
      <c r="C444" s="9"/>
      <c r="D444" s="9"/>
      <c r="E444" s="20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>
      <c r="A445" s="9"/>
      <c r="B445" s="9"/>
      <c r="C445" s="9"/>
      <c r="D445" s="9"/>
      <c r="E445" s="20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>
      <c r="A446" s="9"/>
      <c r="B446" s="9"/>
      <c r="C446" s="9"/>
      <c r="D446" s="9"/>
      <c r="E446" s="20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>
      <c r="A447" s="9"/>
      <c r="B447" s="9"/>
      <c r="C447" s="9"/>
      <c r="D447" s="9"/>
      <c r="E447" s="20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>
      <c r="A448" s="9"/>
      <c r="B448" s="9"/>
      <c r="C448" s="9"/>
      <c r="D448" s="9"/>
      <c r="E448" s="20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>
      <c r="A449" s="9"/>
      <c r="B449" s="9"/>
      <c r="C449" s="9"/>
      <c r="D449" s="9"/>
      <c r="E449" s="20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>
      <c r="A450" s="9"/>
      <c r="B450" s="9"/>
      <c r="C450" s="9"/>
      <c r="D450" s="9"/>
      <c r="E450" s="20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>
      <c r="A451" s="9"/>
      <c r="B451" s="9"/>
      <c r="C451" s="9"/>
      <c r="D451" s="9"/>
      <c r="E451" s="20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>
      <c r="A452" s="9"/>
      <c r="B452" s="9"/>
      <c r="C452" s="9"/>
      <c r="D452" s="9"/>
      <c r="E452" s="20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>
      <c r="A453" s="9"/>
      <c r="B453" s="9"/>
      <c r="C453" s="9"/>
      <c r="D453" s="9"/>
      <c r="E453" s="20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>
      <c r="A454" s="9"/>
      <c r="B454" s="9"/>
      <c r="C454" s="9"/>
      <c r="D454" s="9"/>
      <c r="E454" s="20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>
      <c r="A455" s="9"/>
      <c r="B455" s="9"/>
      <c r="C455" s="9"/>
      <c r="D455" s="9"/>
      <c r="E455" s="20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>
      <c r="A456" s="9"/>
      <c r="B456" s="9"/>
      <c r="C456" s="9"/>
      <c r="D456" s="9"/>
      <c r="E456" s="20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>
      <c r="A457" s="9"/>
      <c r="B457" s="9"/>
      <c r="C457" s="9"/>
      <c r="D457" s="9"/>
      <c r="E457" s="20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>
      <c r="A458" s="9"/>
      <c r="B458" s="9"/>
      <c r="C458" s="9"/>
      <c r="D458" s="9"/>
      <c r="E458" s="20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>
      <c r="A459" s="9"/>
      <c r="B459" s="9"/>
      <c r="C459" s="9"/>
      <c r="D459" s="9"/>
      <c r="E459" s="20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>
      <c r="A460" s="9"/>
      <c r="B460" s="9"/>
      <c r="C460" s="9"/>
      <c r="D460" s="9"/>
      <c r="E460" s="20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>
      <c r="A461" s="9"/>
      <c r="B461" s="9"/>
      <c r="C461" s="9"/>
      <c r="D461" s="9"/>
      <c r="E461" s="20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>
      <c r="A462" s="9"/>
      <c r="B462" s="9"/>
      <c r="C462" s="9"/>
      <c r="D462" s="9"/>
      <c r="E462" s="20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>
      <c r="A463" s="9"/>
      <c r="B463" s="9"/>
      <c r="C463" s="9"/>
      <c r="D463" s="9"/>
      <c r="E463" s="20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>
      <c r="A464" s="9"/>
      <c r="B464" s="9"/>
      <c r="C464" s="9"/>
      <c r="D464" s="9"/>
      <c r="E464" s="20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>
      <c r="A465" s="9"/>
      <c r="B465" s="9"/>
      <c r="C465" s="9"/>
      <c r="D465" s="9"/>
      <c r="E465" s="20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>
      <c r="A466" s="9"/>
      <c r="B466" s="9"/>
      <c r="C466" s="9"/>
      <c r="D466" s="9"/>
      <c r="E466" s="20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>
      <c r="A467" s="9"/>
      <c r="B467" s="9"/>
      <c r="C467" s="9"/>
      <c r="D467" s="9"/>
      <c r="E467" s="20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>
      <c r="A468" s="9"/>
      <c r="B468" s="9"/>
      <c r="C468" s="9"/>
      <c r="D468" s="9"/>
      <c r="E468" s="20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>
      <c r="A469" s="9"/>
      <c r="B469" s="9"/>
      <c r="C469" s="9"/>
      <c r="D469" s="9"/>
      <c r="E469" s="20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>
      <c r="A470" s="9"/>
      <c r="B470" s="9"/>
      <c r="C470" s="9"/>
      <c r="D470" s="9"/>
      <c r="E470" s="20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>
      <c r="A471" s="9"/>
      <c r="B471" s="9"/>
      <c r="C471" s="9"/>
      <c r="D471" s="9"/>
      <c r="E471" s="20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>
      <c r="A472" s="9"/>
      <c r="B472" s="9"/>
      <c r="C472" s="9"/>
      <c r="D472" s="9"/>
      <c r="E472" s="20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>
      <c r="A473" s="9"/>
      <c r="B473" s="9"/>
      <c r="C473" s="9"/>
      <c r="D473" s="9"/>
      <c r="E473" s="20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>
      <c r="A474" s="9"/>
      <c r="B474" s="9"/>
      <c r="C474" s="9"/>
      <c r="D474" s="9"/>
      <c r="E474" s="20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>
      <c r="A475" s="9"/>
      <c r="B475" s="9"/>
      <c r="C475" s="9"/>
      <c r="D475" s="9"/>
      <c r="E475" s="20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>
      <c r="A476" s="9"/>
      <c r="B476" s="9"/>
      <c r="C476" s="9"/>
      <c r="D476" s="9"/>
      <c r="E476" s="20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>
      <c r="A477" s="9"/>
      <c r="B477" s="9"/>
      <c r="C477" s="9"/>
      <c r="D477" s="9"/>
      <c r="E477" s="20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>
      <c r="A478" s="9"/>
      <c r="B478" s="9"/>
      <c r="C478" s="9"/>
      <c r="D478" s="9"/>
      <c r="E478" s="20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>
      <c r="A479" s="9"/>
      <c r="B479" s="9"/>
      <c r="C479" s="9"/>
      <c r="D479" s="9"/>
      <c r="E479" s="20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>
      <c r="A480" s="9"/>
      <c r="B480" s="9"/>
      <c r="C480" s="9"/>
      <c r="D480" s="9"/>
      <c r="E480" s="20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>
      <c r="A481" s="9"/>
      <c r="B481" s="9"/>
      <c r="C481" s="9"/>
      <c r="D481" s="9"/>
      <c r="E481" s="20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>
      <c r="A482" s="9"/>
      <c r="B482" s="9"/>
      <c r="C482" s="9"/>
      <c r="D482" s="9"/>
      <c r="E482" s="20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>
      <c r="A483" s="9"/>
      <c r="B483" s="9"/>
      <c r="C483" s="9"/>
      <c r="D483" s="9"/>
      <c r="E483" s="20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>
      <c r="A484" s="9"/>
      <c r="B484" s="9"/>
      <c r="C484" s="9"/>
      <c r="D484" s="9"/>
      <c r="E484" s="20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>
      <c r="A485" s="9"/>
      <c r="B485" s="9"/>
      <c r="C485" s="9"/>
      <c r="D485" s="9"/>
      <c r="E485" s="20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>
      <c r="A486" s="9"/>
      <c r="B486" s="9"/>
      <c r="C486" s="9"/>
      <c r="D486" s="9"/>
      <c r="E486" s="20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>
      <c r="A487" s="9"/>
      <c r="B487" s="9"/>
      <c r="C487" s="9"/>
      <c r="D487" s="9"/>
      <c r="E487" s="20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>
      <c r="A488" s="9"/>
      <c r="B488" s="9"/>
      <c r="C488" s="9"/>
      <c r="D488" s="9"/>
      <c r="E488" s="20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>
      <c r="A489" s="9"/>
      <c r="B489" s="9"/>
      <c r="C489" s="9"/>
      <c r="D489" s="9"/>
      <c r="E489" s="20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>
      <c r="A490" s="9"/>
      <c r="B490" s="9"/>
      <c r="C490" s="9"/>
      <c r="D490" s="9"/>
      <c r="E490" s="20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>
      <c r="A491" s="9"/>
      <c r="B491" s="9"/>
      <c r="C491" s="9"/>
      <c r="D491" s="9"/>
      <c r="E491" s="20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>
      <c r="A492" s="9"/>
      <c r="B492" s="9"/>
      <c r="C492" s="9"/>
      <c r="D492" s="9"/>
      <c r="E492" s="20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>
      <c r="A493" s="9"/>
      <c r="B493" s="9"/>
      <c r="C493" s="9"/>
      <c r="D493" s="9"/>
      <c r="E493" s="20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>
      <c r="A494" s="9"/>
      <c r="B494" s="9"/>
      <c r="C494" s="9"/>
      <c r="D494" s="9"/>
      <c r="E494" s="20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>
      <c r="A495" s="9"/>
      <c r="B495" s="9"/>
      <c r="C495" s="9"/>
      <c r="D495" s="9"/>
      <c r="E495" s="20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>
      <c r="A496" s="9"/>
      <c r="B496" s="9"/>
      <c r="C496" s="9"/>
      <c r="D496" s="9"/>
      <c r="E496" s="20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>
      <c r="A497" s="9"/>
      <c r="B497" s="9"/>
      <c r="C497" s="9"/>
      <c r="D497" s="9"/>
      <c r="E497" s="20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>
      <c r="A498" s="9"/>
      <c r="B498" s="9"/>
      <c r="C498" s="9"/>
      <c r="D498" s="9"/>
      <c r="E498" s="20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>
      <c r="A499" s="9"/>
      <c r="B499" s="9"/>
      <c r="C499" s="9"/>
      <c r="D499" s="9"/>
      <c r="E499" s="20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>
      <c r="A500" s="9"/>
      <c r="B500" s="9"/>
      <c r="C500" s="9"/>
      <c r="D500" s="9"/>
      <c r="E500" s="20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>
      <c r="A501" s="9"/>
      <c r="B501" s="9"/>
      <c r="C501" s="9"/>
      <c r="D501" s="9"/>
      <c r="E501" s="20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>
      <c r="A502" s="9"/>
      <c r="B502" s="9"/>
      <c r="C502" s="9"/>
      <c r="D502" s="9"/>
      <c r="E502" s="20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>
      <c r="A503" s="9"/>
      <c r="B503" s="9"/>
      <c r="C503" s="9"/>
      <c r="D503" s="9"/>
      <c r="E503" s="20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>
      <c r="A504" s="9"/>
      <c r="B504" s="9"/>
      <c r="C504" s="9"/>
      <c r="D504" s="9"/>
      <c r="E504" s="20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>
      <c r="A505" s="9"/>
      <c r="B505" s="9"/>
      <c r="C505" s="9"/>
      <c r="D505" s="9"/>
      <c r="E505" s="20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>
      <c r="A506" s="9"/>
      <c r="B506" s="9"/>
      <c r="C506" s="9"/>
      <c r="D506" s="9"/>
      <c r="E506" s="20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>
      <c r="A507" s="9"/>
      <c r="B507" s="9"/>
      <c r="C507" s="9"/>
      <c r="D507" s="9"/>
      <c r="E507" s="20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>
      <c r="A508" s="9"/>
      <c r="B508" s="9"/>
      <c r="C508" s="9"/>
      <c r="D508" s="9"/>
      <c r="E508" s="20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>
      <c r="A509" s="9"/>
      <c r="B509" s="9"/>
      <c r="C509" s="9"/>
      <c r="D509" s="9"/>
      <c r="E509" s="20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>
      <c r="A510" s="9"/>
      <c r="B510" s="9"/>
      <c r="C510" s="9"/>
      <c r="D510" s="9"/>
      <c r="E510" s="20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>
      <c r="A511" s="9"/>
      <c r="B511" s="9"/>
      <c r="C511" s="9"/>
      <c r="D511" s="9"/>
      <c r="E511" s="20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>
      <c r="A512" s="9"/>
      <c r="B512" s="9"/>
      <c r="C512" s="9"/>
      <c r="D512" s="9"/>
      <c r="E512" s="20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>
      <c r="A513" s="9"/>
      <c r="B513" s="9"/>
      <c r="C513" s="9"/>
      <c r="D513" s="9"/>
      <c r="E513" s="20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>
      <c r="A514" s="9"/>
      <c r="B514" s="9"/>
      <c r="C514" s="9"/>
      <c r="D514" s="9"/>
      <c r="E514" s="20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>
      <c r="A515" s="9"/>
      <c r="B515" s="9"/>
      <c r="C515" s="9"/>
      <c r="D515" s="9"/>
      <c r="E515" s="20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>
      <c r="A516" s="9"/>
      <c r="B516" s="9"/>
      <c r="C516" s="9"/>
      <c r="D516" s="9"/>
      <c r="E516" s="20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>
      <c r="A517" s="9"/>
      <c r="B517" s="9"/>
      <c r="C517" s="9"/>
      <c r="D517" s="9"/>
      <c r="E517" s="20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>
      <c r="A518" s="9"/>
      <c r="B518" s="9"/>
      <c r="C518" s="9"/>
      <c r="D518" s="9"/>
      <c r="E518" s="20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>
      <c r="A519" s="9"/>
      <c r="B519" s="9"/>
      <c r="C519" s="9"/>
      <c r="D519" s="9"/>
      <c r="E519" s="20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>
      <c r="A520" s="9"/>
      <c r="B520" s="9"/>
      <c r="C520" s="9"/>
      <c r="D520" s="9"/>
      <c r="E520" s="20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>
      <c r="A521" s="9"/>
      <c r="B521" s="9"/>
      <c r="C521" s="9"/>
      <c r="D521" s="9"/>
      <c r="E521" s="20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>
      <c r="A522" s="9"/>
      <c r="B522" s="9"/>
      <c r="C522" s="9"/>
      <c r="D522" s="9"/>
      <c r="E522" s="20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>
      <c r="A523" s="9"/>
      <c r="B523" s="9"/>
      <c r="C523" s="9"/>
      <c r="D523" s="9"/>
      <c r="E523" s="20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>
      <c r="A524" s="9"/>
      <c r="B524" s="9"/>
      <c r="C524" s="9"/>
      <c r="D524" s="9"/>
      <c r="E524" s="20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>
      <c r="A525" s="9"/>
      <c r="B525" s="9"/>
      <c r="C525" s="9"/>
      <c r="D525" s="9"/>
      <c r="E525" s="20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>
      <c r="A526" s="9"/>
      <c r="B526" s="9"/>
      <c r="C526" s="9"/>
      <c r="D526" s="9"/>
      <c r="E526" s="20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>
      <c r="A527" s="9"/>
      <c r="B527" s="9"/>
      <c r="C527" s="9"/>
      <c r="D527" s="9"/>
      <c r="E527" s="20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>
      <c r="A528" s="9"/>
      <c r="B528" s="9"/>
      <c r="C528" s="9"/>
      <c r="D528" s="9"/>
      <c r="E528" s="20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>
      <c r="A529" s="9"/>
      <c r="B529" s="9"/>
      <c r="C529" s="9"/>
      <c r="D529" s="9"/>
      <c r="E529" s="20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>
      <c r="A530" s="9"/>
      <c r="B530" s="9"/>
      <c r="C530" s="9"/>
      <c r="D530" s="9"/>
      <c r="E530" s="20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>
      <c r="A531" s="9"/>
      <c r="B531" s="9"/>
      <c r="C531" s="9"/>
      <c r="D531" s="9"/>
      <c r="E531" s="20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>
      <c r="A532" s="9"/>
      <c r="B532" s="9"/>
      <c r="C532" s="9"/>
      <c r="D532" s="9"/>
      <c r="E532" s="20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>
      <c r="A533" s="9"/>
      <c r="B533" s="9"/>
      <c r="C533" s="9"/>
      <c r="D533" s="9"/>
      <c r="E533" s="20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>
      <c r="A534" s="9"/>
      <c r="B534" s="9"/>
      <c r="C534" s="9"/>
      <c r="D534" s="9"/>
      <c r="E534" s="20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>
      <c r="A535" s="9"/>
      <c r="B535" s="9"/>
      <c r="C535" s="9"/>
      <c r="D535" s="9"/>
      <c r="E535" s="20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>
      <c r="A536" s="9"/>
      <c r="B536" s="9"/>
      <c r="C536" s="9"/>
      <c r="D536" s="9"/>
      <c r="E536" s="20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>
      <c r="A537" s="9"/>
      <c r="B537" s="9"/>
      <c r="C537" s="9"/>
      <c r="D537" s="9"/>
      <c r="E537" s="20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>
      <c r="A538" s="9"/>
      <c r="B538" s="9"/>
      <c r="C538" s="9"/>
      <c r="D538" s="9"/>
      <c r="E538" s="20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>
      <c r="A539" s="9"/>
      <c r="B539" s="9"/>
      <c r="C539" s="9"/>
      <c r="D539" s="9"/>
      <c r="E539" s="20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>
      <c r="A540" s="9"/>
      <c r="B540" s="9"/>
      <c r="C540" s="9"/>
      <c r="D540" s="9"/>
      <c r="E540" s="20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>
      <c r="A541" s="9"/>
      <c r="B541" s="9"/>
      <c r="C541" s="9"/>
      <c r="D541" s="9"/>
      <c r="E541" s="20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>
      <c r="A542" s="9"/>
      <c r="B542" s="9"/>
      <c r="C542" s="9"/>
      <c r="D542" s="9"/>
      <c r="E542" s="20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>
      <c r="A543" s="9"/>
      <c r="B543" s="9"/>
      <c r="C543" s="9"/>
      <c r="D543" s="9"/>
      <c r="E543" s="20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>
      <c r="A544" s="9"/>
      <c r="B544" s="9"/>
      <c r="C544" s="9"/>
      <c r="D544" s="9"/>
      <c r="E544" s="20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>
      <c r="A545" s="9"/>
      <c r="B545" s="9"/>
      <c r="C545" s="9"/>
      <c r="D545" s="9"/>
      <c r="E545" s="20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>
      <c r="A546" s="9"/>
      <c r="B546" s="9"/>
      <c r="C546" s="9"/>
      <c r="D546" s="9"/>
      <c r="E546" s="20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>
      <c r="A547" s="9"/>
      <c r="B547" s="9"/>
      <c r="C547" s="9"/>
      <c r="D547" s="9"/>
      <c r="E547" s="20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>
      <c r="A548" s="9"/>
      <c r="B548" s="9"/>
      <c r="C548" s="9"/>
      <c r="D548" s="9"/>
      <c r="E548" s="20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>
      <c r="A549" s="9"/>
      <c r="B549" s="9"/>
      <c r="C549" s="9"/>
      <c r="D549" s="9"/>
      <c r="E549" s="20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>
      <c r="A550" s="9"/>
      <c r="B550" s="9"/>
      <c r="C550" s="9"/>
      <c r="D550" s="9"/>
      <c r="E550" s="20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>
      <c r="A551" s="9"/>
      <c r="B551" s="9"/>
      <c r="C551" s="9"/>
      <c r="D551" s="9"/>
      <c r="E551" s="20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>
      <c r="A552" s="9"/>
      <c r="B552" s="9"/>
      <c r="C552" s="9"/>
      <c r="D552" s="9"/>
      <c r="E552" s="20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>
      <c r="A553" s="9"/>
      <c r="B553" s="9"/>
      <c r="C553" s="9"/>
      <c r="D553" s="9"/>
      <c r="E553" s="20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>
      <c r="A554" s="9"/>
      <c r="B554" s="9"/>
      <c r="C554" s="9"/>
      <c r="D554" s="9"/>
      <c r="E554" s="20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>
      <c r="A555" s="9"/>
      <c r="B555" s="9"/>
      <c r="C555" s="9"/>
      <c r="D555" s="9"/>
      <c r="E555" s="20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>
      <c r="A556" s="9"/>
      <c r="B556" s="9"/>
      <c r="C556" s="9"/>
      <c r="D556" s="9"/>
      <c r="E556" s="20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>
      <c r="A557" s="9"/>
      <c r="B557" s="9"/>
      <c r="C557" s="9"/>
      <c r="D557" s="9"/>
      <c r="E557" s="20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>
      <c r="A558" s="9"/>
      <c r="B558" s="9"/>
      <c r="C558" s="9"/>
      <c r="D558" s="9"/>
      <c r="E558" s="20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>
      <c r="A559" s="9"/>
      <c r="B559" s="9"/>
      <c r="C559" s="9"/>
      <c r="D559" s="9"/>
      <c r="E559" s="20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>
      <c r="A560" s="9"/>
      <c r="B560" s="9"/>
      <c r="C560" s="9"/>
      <c r="D560" s="9"/>
      <c r="E560" s="20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>
      <c r="A561" s="9"/>
      <c r="B561" s="9"/>
      <c r="C561" s="9"/>
      <c r="D561" s="9"/>
      <c r="E561" s="20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>
      <c r="A562" s="9"/>
      <c r="B562" s="9"/>
      <c r="C562" s="9"/>
      <c r="D562" s="9"/>
      <c r="E562" s="20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>
      <c r="A563" s="9"/>
      <c r="B563" s="9"/>
      <c r="C563" s="9"/>
      <c r="D563" s="9"/>
      <c r="E563" s="20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>
      <c r="A564" s="9"/>
      <c r="B564" s="9"/>
      <c r="C564" s="9"/>
      <c r="D564" s="9"/>
      <c r="E564" s="20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>
      <c r="A565" s="9"/>
      <c r="B565" s="9"/>
      <c r="C565" s="9"/>
      <c r="D565" s="9"/>
      <c r="E565" s="20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>
      <c r="A566" s="9"/>
      <c r="B566" s="9"/>
      <c r="C566" s="9"/>
      <c r="D566" s="9"/>
      <c r="E566" s="20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>
      <c r="A567" s="9"/>
      <c r="B567" s="9"/>
      <c r="C567" s="9"/>
      <c r="D567" s="9"/>
      <c r="E567" s="20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>
      <c r="A568" s="9"/>
      <c r="B568" s="9"/>
      <c r="C568" s="9"/>
      <c r="D568" s="9"/>
      <c r="E568" s="20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>
      <c r="A569" s="9"/>
      <c r="B569" s="9"/>
      <c r="C569" s="9"/>
      <c r="D569" s="9"/>
      <c r="E569" s="20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>
      <c r="A570" s="9"/>
      <c r="B570" s="9"/>
      <c r="C570" s="9"/>
      <c r="D570" s="9"/>
      <c r="E570" s="20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>
      <c r="A571" s="9"/>
      <c r="B571" s="9"/>
      <c r="C571" s="9"/>
      <c r="D571" s="9"/>
      <c r="E571" s="20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>
      <c r="A572" s="9"/>
      <c r="B572" s="9"/>
      <c r="C572" s="9"/>
      <c r="D572" s="9"/>
      <c r="E572" s="20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>
      <c r="A573" s="9"/>
      <c r="B573" s="9"/>
      <c r="C573" s="9"/>
      <c r="D573" s="9"/>
      <c r="E573" s="20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>
      <c r="A574" s="9"/>
      <c r="B574" s="9"/>
      <c r="C574" s="9"/>
      <c r="D574" s="9"/>
      <c r="E574" s="20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>
      <c r="A575" s="9"/>
      <c r="B575" s="9"/>
      <c r="C575" s="9"/>
      <c r="D575" s="9"/>
      <c r="E575" s="20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>
      <c r="A576" s="9"/>
      <c r="B576" s="9"/>
      <c r="C576" s="9"/>
      <c r="D576" s="9"/>
      <c r="E576" s="20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>
      <c r="A577" s="9"/>
      <c r="B577" s="9"/>
      <c r="C577" s="9"/>
      <c r="D577" s="9"/>
      <c r="E577" s="20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>
      <c r="A578" s="9"/>
      <c r="B578" s="9"/>
      <c r="C578" s="9"/>
      <c r="D578" s="9"/>
      <c r="E578" s="20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>
      <c r="A579" s="9"/>
      <c r="B579" s="9"/>
      <c r="C579" s="9"/>
      <c r="D579" s="9"/>
      <c r="E579" s="20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>
      <c r="A580" s="9"/>
      <c r="B580" s="9"/>
      <c r="C580" s="9"/>
      <c r="D580" s="9"/>
      <c r="E580" s="20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>
      <c r="A581" s="9"/>
      <c r="B581" s="9"/>
      <c r="C581" s="9"/>
      <c r="D581" s="9"/>
      <c r="E581" s="20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>
      <c r="A582" s="9"/>
      <c r="B582" s="9"/>
      <c r="C582" s="9"/>
      <c r="D582" s="9"/>
      <c r="E582" s="20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>
      <c r="A583" s="9"/>
      <c r="B583" s="9"/>
      <c r="C583" s="9"/>
      <c r="D583" s="9"/>
      <c r="E583" s="20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>
      <c r="A584" s="9"/>
      <c r="B584" s="9"/>
      <c r="C584" s="9"/>
      <c r="D584" s="9"/>
      <c r="E584" s="20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>
      <c r="A585" s="9"/>
      <c r="B585" s="9"/>
      <c r="C585" s="9"/>
      <c r="D585" s="9"/>
      <c r="E585" s="20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>
      <c r="A586" s="9"/>
      <c r="B586" s="9"/>
      <c r="C586" s="9"/>
      <c r="D586" s="9"/>
      <c r="E586" s="20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>
      <c r="A587" s="9"/>
      <c r="B587" s="9"/>
      <c r="C587" s="9"/>
      <c r="D587" s="9"/>
      <c r="E587" s="20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>
      <c r="A588" s="9"/>
      <c r="B588" s="9"/>
      <c r="C588" s="9"/>
      <c r="D588" s="9"/>
      <c r="E588" s="20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>
      <c r="A589" s="9"/>
      <c r="B589" s="9"/>
      <c r="C589" s="9"/>
      <c r="D589" s="9"/>
      <c r="E589" s="20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>
      <c r="A590" s="9"/>
      <c r="B590" s="9"/>
      <c r="C590" s="9"/>
      <c r="D590" s="9"/>
      <c r="E590" s="20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>
      <c r="A591" s="9"/>
      <c r="B591" s="9"/>
      <c r="C591" s="9"/>
      <c r="D591" s="9"/>
      <c r="E591" s="20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>
      <c r="A592" s="9"/>
      <c r="B592" s="9"/>
      <c r="C592" s="9"/>
      <c r="D592" s="9"/>
      <c r="E592" s="20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>
      <c r="A593" s="9"/>
      <c r="B593" s="9"/>
      <c r="C593" s="9"/>
      <c r="D593" s="9"/>
      <c r="E593" s="20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>
      <c r="A594" s="9"/>
      <c r="B594" s="9"/>
      <c r="C594" s="9"/>
      <c r="D594" s="9"/>
      <c r="E594" s="20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>
      <c r="A595" s="9"/>
      <c r="B595" s="9"/>
      <c r="C595" s="9"/>
      <c r="D595" s="9"/>
      <c r="E595" s="20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>
      <c r="A596" s="9"/>
      <c r="B596" s="9"/>
      <c r="C596" s="9"/>
      <c r="D596" s="9"/>
      <c r="E596" s="20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>
      <c r="A597" s="9"/>
      <c r="B597" s="9"/>
      <c r="C597" s="9"/>
      <c r="D597" s="9"/>
      <c r="E597" s="20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>
      <c r="A598" s="9"/>
      <c r="B598" s="9"/>
      <c r="C598" s="9"/>
      <c r="D598" s="9"/>
      <c r="E598" s="20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>
      <c r="A599" s="9"/>
      <c r="B599" s="9"/>
      <c r="C599" s="9"/>
      <c r="D599" s="9"/>
      <c r="E599" s="20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>
      <c r="A600" s="9"/>
      <c r="B600" s="9"/>
      <c r="C600" s="9"/>
      <c r="D600" s="9"/>
      <c r="E600" s="20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>
      <c r="A601" s="9"/>
      <c r="B601" s="9"/>
      <c r="C601" s="9"/>
      <c r="D601" s="9"/>
      <c r="E601" s="20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>
      <c r="A602" s="9"/>
      <c r="B602" s="9"/>
      <c r="C602" s="9"/>
      <c r="D602" s="9"/>
      <c r="E602" s="20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>
      <c r="A603" s="9"/>
      <c r="B603" s="9"/>
      <c r="C603" s="9"/>
      <c r="D603" s="9"/>
      <c r="E603" s="20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>
      <c r="A604" s="9"/>
      <c r="B604" s="9"/>
      <c r="C604" s="9"/>
      <c r="D604" s="9"/>
      <c r="E604" s="20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>
      <c r="A605" s="9"/>
      <c r="B605" s="9"/>
      <c r="C605" s="9"/>
      <c r="D605" s="9"/>
      <c r="E605" s="20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>
      <c r="A606" s="9"/>
      <c r="B606" s="9"/>
      <c r="C606" s="9"/>
      <c r="D606" s="9"/>
      <c r="E606" s="20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>
      <c r="A607" s="9"/>
      <c r="B607" s="9"/>
      <c r="C607" s="9"/>
      <c r="D607" s="9"/>
      <c r="E607" s="20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>
      <c r="A608" s="9"/>
      <c r="B608" s="9"/>
      <c r="C608" s="9"/>
      <c r="D608" s="9"/>
      <c r="E608" s="20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>
      <c r="A609" s="9"/>
      <c r="B609" s="9"/>
      <c r="C609" s="9"/>
      <c r="D609" s="9"/>
      <c r="E609" s="20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>
      <c r="A610" s="9"/>
      <c r="B610" s="9"/>
      <c r="C610" s="9"/>
      <c r="D610" s="9"/>
      <c r="E610" s="20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>
      <c r="A611" s="9"/>
      <c r="B611" s="9"/>
      <c r="C611" s="9"/>
      <c r="D611" s="9"/>
      <c r="E611" s="20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>
      <c r="A612" s="9"/>
      <c r="B612" s="9"/>
      <c r="C612" s="9"/>
      <c r="D612" s="9"/>
      <c r="E612" s="20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>
      <c r="A613" s="9"/>
      <c r="B613" s="9"/>
      <c r="C613" s="9"/>
      <c r="D613" s="9"/>
      <c r="E613" s="20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>
      <c r="A614" s="9"/>
      <c r="B614" s="9"/>
      <c r="C614" s="9"/>
      <c r="D614" s="9"/>
      <c r="E614" s="20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>
      <c r="A615" s="9"/>
      <c r="B615" s="9"/>
      <c r="C615" s="9"/>
      <c r="D615" s="9"/>
      <c r="E615" s="20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>
      <c r="A616" s="9"/>
      <c r="B616" s="9"/>
      <c r="C616" s="9"/>
      <c r="D616" s="9"/>
      <c r="E616" s="20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>
      <c r="A617" s="9"/>
      <c r="B617" s="9"/>
      <c r="C617" s="9"/>
      <c r="D617" s="9"/>
      <c r="E617" s="20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>
      <c r="A618" s="9"/>
      <c r="B618" s="9"/>
      <c r="C618" s="9"/>
      <c r="D618" s="9"/>
      <c r="E618" s="20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>
      <c r="A619" s="9"/>
      <c r="B619" s="9"/>
      <c r="C619" s="9"/>
      <c r="D619" s="9"/>
      <c r="E619" s="20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>
      <c r="A620" s="9"/>
      <c r="B620" s="9"/>
      <c r="C620" s="9"/>
      <c r="D620" s="9"/>
      <c r="E620" s="20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>
      <c r="A621" s="9"/>
      <c r="B621" s="9"/>
      <c r="C621" s="9"/>
      <c r="D621" s="9"/>
      <c r="E621" s="20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>
      <c r="A622" s="9"/>
      <c r="B622" s="9"/>
      <c r="C622" s="9"/>
      <c r="D622" s="9"/>
      <c r="E622" s="20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>
      <c r="A623" s="9"/>
      <c r="B623" s="9"/>
      <c r="C623" s="9"/>
      <c r="D623" s="9"/>
      <c r="E623" s="20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>
      <c r="A624" s="9"/>
      <c r="B624" s="9"/>
      <c r="C624" s="9"/>
      <c r="D624" s="9"/>
      <c r="E624" s="20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>
      <c r="A625" s="9"/>
      <c r="B625" s="9"/>
      <c r="C625" s="9"/>
      <c r="D625" s="9"/>
      <c r="E625" s="20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>
      <c r="A626" s="9"/>
      <c r="B626" s="9"/>
      <c r="C626" s="9"/>
      <c r="D626" s="9"/>
      <c r="E626" s="20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>
      <c r="A627" s="9"/>
      <c r="B627" s="9"/>
      <c r="C627" s="9"/>
      <c r="D627" s="9"/>
      <c r="E627" s="20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>
      <c r="A628" s="9"/>
      <c r="B628" s="9"/>
      <c r="C628" s="9"/>
      <c r="D628" s="9"/>
      <c r="E628" s="20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>
      <c r="A629" s="9"/>
      <c r="B629" s="9"/>
      <c r="C629" s="9"/>
      <c r="D629" s="9"/>
      <c r="E629" s="20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>
      <c r="A630" s="9"/>
      <c r="B630" s="9"/>
      <c r="C630" s="9"/>
      <c r="D630" s="9"/>
      <c r="E630" s="20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>
      <c r="A631" s="9"/>
      <c r="B631" s="9"/>
      <c r="C631" s="9"/>
      <c r="D631" s="9"/>
      <c r="E631" s="20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>
      <c r="A632" s="9"/>
      <c r="B632" s="9"/>
      <c r="C632" s="9"/>
      <c r="D632" s="9"/>
      <c r="E632" s="20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>
      <c r="A633" s="9"/>
      <c r="B633" s="9"/>
      <c r="C633" s="9"/>
      <c r="D633" s="9"/>
      <c r="E633" s="20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>
      <c r="A634" s="9"/>
      <c r="B634" s="9"/>
      <c r="C634" s="9"/>
      <c r="D634" s="9"/>
      <c r="E634" s="20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>
      <c r="A635" s="9"/>
      <c r="B635" s="9"/>
      <c r="C635" s="9"/>
      <c r="D635" s="9"/>
      <c r="E635" s="20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>
      <c r="A636" s="9"/>
      <c r="B636" s="9"/>
      <c r="C636" s="9"/>
      <c r="D636" s="9"/>
      <c r="E636" s="20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>
      <c r="A637" s="9"/>
      <c r="B637" s="9"/>
      <c r="C637" s="9"/>
      <c r="D637" s="9"/>
      <c r="E637" s="20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>
      <c r="A638" s="9"/>
      <c r="B638" s="9"/>
      <c r="C638" s="9"/>
      <c r="D638" s="9"/>
      <c r="E638" s="20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>
      <c r="A639" s="9"/>
      <c r="B639" s="9"/>
      <c r="C639" s="9"/>
      <c r="D639" s="9"/>
      <c r="E639" s="20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>
      <c r="A640" s="9"/>
      <c r="B640" s="9"/>
      <c r="C640" s="9"/>
      <c r="D640" s="9"/>
      <c r="E640" s="20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>
      <c r="A641" s="9"/>
      <c r="B641" s="9"/>
      <c r="C641" s="9"/>
      <c r="D641" s="9"/>
      <c r="E641" s="20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>
      <c r="A642" s="9"/>
      <c r="B642" s="9"/>
      <c r="C642" s="9"/>
      <c r="D642" s="9"/>
      <c r="E642" s="20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>
      <c r="A643" s="9"/>
      <c r="B643" s="9"/>
      <c r="C643" s="9"/>
      <c r="D643" s="9"/>
      <c r="E643" s="20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>
      <c r="A644" s="9"/>
      <c r="B644" s="9"/>
      <c r="C644" s="9"/>
      <c r="D644" s="9"/>
      <c r="E644" s="20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>
      <c r="A645" s="9"/>
      <c r="B645" s="9"/>
      <c r="C645" s="9"/>
      <c r="D645" s="9"/>
      <c r="E645" s="20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>
      <c r="A646" s="9"/>
      <c r="B646" s="9"/>
      <c r="C646" s="9"/>
      <c r="D646" s="9"/>
      <c r="E646" s="20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>
      <c r="A647" s="9"/>
      <c r="B647" s="9"/>
      <c r="C647" s="9"/>
      <c r="D647" s="9"/>
      <c r="E647" s="20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>
      <c r="A648" s="9"/>
      <c r="B648" s="9"/>
      <c r="C648" s="9"/>
      <c r="D648" s="9"/>
      <c r="E648" s="20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>
      <c r="A649" s="9"/>
      <c r="B649" s="9"/>
      <c r="C649" s="9"/>
      <c r="D649" s="9"/>
      <c r="E649" s="20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>
      <c r="A650" s="9"/>
      <c r="B650" s="9"/>
      <c r="C650" s="9"/>
      <c r="D650" s="9"/>
      <c r="E650" s="20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>
      <c r="A651" s="9"/>
      <c r="B651" s="9"/>
      <c r="C651" s="9"/>
      <c r="D651" s="9"/>
      <c r="E651" s="20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>
      <c r="A652" s="9"/>
      <c r="B652" s="9"/>
      <c r="C652" s="9"/>
      <c r="D652" s="9"/>
      <c r="E652" s="20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>
      <c r="A653" s="9"/>
      <c r="B653" s="9"/>
      <c r="C653" s="9"/>
      <c r="D653" s="9"/>
      <c r="E653" s="20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>
      <c r="A654" s="9"/>
      <c r="B654" s="9"/>
      <c r="C654" s="9"/>
      <c r="D654" s="9"/>
      <c r="E654" s="20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>
      <c r="A655" s="9"/>
      <c r="B655" s="9"/>
      <c r="C655" s="9"/>
      <c r="D655" s="9"/>
      <c r="E655" s="20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>
      <c r="A656" s="9"/>
      <c r="B656" s="9"/>
      <c r="C656" s="9"/>
      <c r="D656" s="9"/>
      <c r="E656" s="20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>
      <c r="A657" s="9"/>
      <c r="B657" s="9"/>
      <c r="C657" s="9"/>
      <c r="D657" s="9"/>
      <c r="E657" s="20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>
      <c r="A658" s="9"/>
      <c r="B658" s="9"/>
      <c r="C658" s="9"/>
      <c r="D658" s="9"/>
      <c r="E658" s="20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>
      <c r="A659" s="9"/>
      <c r="B659" s="9"/>
      <c r="C659" s="9"/>
      <c r="D659" s="9"/>
      <c r="E659" s="20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>
      <c r="A660" s="9"/>
      <c r="B660" s="9"/>
      <c r="C660" s="9"/>
      <c r="D660" s="9"/>
      <c r="E660" s="20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>
      <c r="A661" s="9"/>
      <c r="B661" s="9"/>
      <c r="C661" s="9"/>
      <c r="D661" s="9"/>
      <c r="E661" s="20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>
      <c r="A662" s="9"/>
      <c r="B662" s="9"/>
      <c r="C662" s="9"/>
      <c r="D662" s="9"/>
      <c r="E662" s="20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>
      <c r="A663" s="9"/>
      <c r="B663" s="9"/>
      <c r="C663" s="9"/>
      <c r="D663" s="9"/>
      <c r="E663" s="20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>
      <c r="A664" s="9"/>
      <c r="B664" s="9"/>
      <c r="C664" s="9"/>
      <c r="D664" s="9"/>
      <c r="E664" s="20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>
      <c r="A665" s="9"/>
      <c r="B665" s="9"/>
      <c r="C665" s="9"/>
      <c r="D665" s="9"/>
      <c r="E665" s="20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>
      <c r="A666" s="9"/>
      <c r="B666" s="9"/>
      <c r="C666" s="9"/>
      <c r="D666" s="9"/>
      <c r="E666" s="20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>
      <c r="A667" s="9"/>
      <c r="B667" s="9"/>
      <c r="C667" s="9"/>
      <c r="D667" s="9"/>
      <c r="E667" s="20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>
      <c r="A668" s="9"/>
      <c r="B668" s="9"/>
      <c r="C668" s="9"/>
      <c r="D668" s="9"/>
      <c r="E668" s="20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>
      <c r="A669" s="9"/>
      <c r="B669" s="9"/>
      <c r="C669" s="9"/>
      <c r="D669" s="9"/>
      <c r="E669" s="20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>
      <c r="A670" s="9"/>
      <c r="B670" s="9"/>
      <c r="C670" s="9"/>
      <c r="D670" s="9"/>
      <c r="E670" s="20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>
      <c r="A671" s="9"/>
      <c r="B671" s="9"/>
      <c r="C671" s="9"/>
      <c r="D671" s="9"/>
      <c r="E671" s="20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>
      <c r="A672" s="9"/>
      <c r="B672" s="9"/>
      <c r="C672" s="9"/>
      <c r="D672" s="9"/>
      <c r="E672" s="20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>
      <c r="A673" s="9"/>
      <c r="B673" s="9"/>
      <c r="C673" s="9"/>
      <c r="D673" s="9"/>
      <c r="E673" s="20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>
      <c r="A674" s="9"/>
      <c r="B674" s="9"/>
      <c r="C674" s="9"/>
      <c r="D674" s="9"/>
      <c r="E674" s="20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>
      <c r="A675" s="9"/>
      <c r="B675" s="9"/>
      <c r="C675" s="9"/>
      <c r="D675" s="9"/>
      <c r="E675" s="20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>
      <c r="A676" s="9"/>
      <c r="B676" s="9"/>
      <c r="C676" s="9"/>
      <c r="D676" s="9"/>
      <c r="E676" s="20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>
      <c r="A677" s="9"/>
      <c r="B677" s="9"/>
      <c r="C677" s="9"/>
      <c r="D677" s="9"/>
      <c r="E677" s="20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>
      <c r="A678" s="9"/>
      <c r="B678" s="9"/>
      <c r="C678" s="9"/>
      <c r="D678" s="9"/>
      <c r="E678" s="20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>
      <c r="A679" s="9"/>
      <c r="B679" s="9"/>
      <c r="C679" s="9"/>
      <c r="D679" s="9"/>
      <c r="E679" s="20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>
      <c r="A680" s="9"/>
      <c r="B680" s="9"/>
      <c r="C680" s="9"/>
      <c r="D680" s="9"/>
      <c r="E680" s="20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>
      <c r="A681" s="9"/>
      <c r="B681" s="9"/>
      <c r="C681" s="9"/>
      <c r="D681" s="9"/>
      <c r="E681" s="20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>
      <c r="A682" s="9"/>
      <c r="B682" s="9"/>
      <c r="C682" s="9"/>
      <c r="D682" s="9"/>
      <c r="E682" s="20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>
      <c r="A683" s="9"/>
      <c r="B683" s="9"/>
      <c r="C683" s="9"/>
      <c r="D683" s="9"/>
      <c r="E683" s="20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>
      <c r="A684" s="9"/>
      <c r="B684" s="9"/>
      <c r="C684" s="9"/>
      <c r="D684" s="9"/>
      <c r="E684" s="20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>
      <c r="A685" s="9"/>
      <c r="B685" s="9"/>
      <c r="C685" s="9"/>
      <c r="D685" s="9"/>
      <c r="E685" s="20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>
      <c r="A686" s="9"/>
      <c r="B686" s="9"/>
      <c r="C686" s="9"/>
      <c r="D686" s="9"/>
      <c r="E686" s="20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>
      <c r="A687" s="9"/>
      <c r="B687" s="9"/>
      <c r="C687" s="9"/>
      <c r="D687" s="9"/>
      <c r="E687" s="20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>
      <c r="A688" s="9"/>
      <c r="B688" s="9"/>
      <c r="C688" s="9"/>
      <c r="D688" s="9"/>
      <c r="E688" s="20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>
      <c r="A689" s="9"/>
      <c r="B689" s="9"/>
      <c r="C689" s="9"/>
      <c r="D689" s="9"/>
      <c r="E689" s="20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>
      <c r="A690" s="9"/>
      <c r="B690" s="9"/>
      <c r="C690" s="9"/>
      <c r="D690" s="9"/>
      <c r="E690" s="20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>
      <c r="A691" s="9"/>
      <c r="B691" s="9"/>
      <c r="C691" s="9"/>
      <c r="D691" s="9"/>
      <c r="E691" s="20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>
      <c r="A692" s="9"/>
      <c r="B692" s="9"/>
      <c r="C692" s="9"/>
      <c r="D692" s="9"/>
      <c r="E692" s="20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>
      <c r="A693" s="9"/>
      <c r="B693" s="9"/>
      <c r="C693" s="9"/>
      <c r="D693" s="9"/>
      <c r="E693" s="20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>
      <c r="A694" s="9"/>
      <c r="B694" s="9"/>
      <c r="C694" s="9"/>
      <c r="D694" s="9"/>
      <c r="E694" s="20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>
      <c r="A695" s="9"/>
      <c r="B695" s="9"/>
      <c r="C695" s="9"/>
      <c r="D695" s="9"/>
      <c r="E695" s="20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>
      <c r="A696" s="9"/>
      <c r="B696" s="9"/>
      <c r="C696" s="9"/>
      <c r="D696" s="9"/>
      <c r="E696" s="20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>
      <c r="A697" s="9"/>
      <c r="B697" s="9"/>
      <c r="C697" s="9"/>
      <c r="D697" s="9"/>
      <c r="E697" s="20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>
      <c r="A698" s="9"/>
      <c r="B698" s="9"/>
      <c r="C698" s="9"/>
      <c r="D698" s="9"/>
      <c r="E698" s="20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>
      <c r="A699" s="9"/>
      <c r="B699" s="9"/>
      <c r="C699" s="9"/>
      <c r="D699" s="9"/>
      <c r="E699" s="20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>
      <c r="A700" s="9"/>
      <c r="B700" s="9"/>
      <c r="C700" s="9"/>
      <c r="D700" s="9"/>
      <c r="E700" s="20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>
      <c r="A701" s="9"/>
      <c r="B701" s="9"/>
      <c r="C701" s="9"/>
      <c r="D701" s="9"/>
      <c r="E701" s="20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>
      <c r="A702" s="9"/>
      <c r="B702" s="9"/>
      <c r="C702" s="9"/>
      <c r="D702" s="9"/>
      <c r="E702" s="20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>
      <c r="A703" s="9"/>
      <c r="B703" s="9"/>
      <c r="C703" s="9"/>
      <c r="D703" s="9"/>
      <c r="E703" s="20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>
      <c r="A704" s="9"/>
      <c r="B704" s="9"/>
      <c r="C704" s="9"/>
      <c r="D704" s="9"/>
      <c r="E704" s="20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>
      <c r="A705" s="9"/>
      <c r="B705" s="9"/>
      <c r="C705" s="9"/>
      <c r="D705" s="9"/>
      <c r="E705" s="20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>
      <c r="A706" s="9"/>
      <c r="B706" s="9"/>
      <c r="C706" s="9"/>
      <c r="D706" s="9"/>
      <c r="E706" s="20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>
      <c r="A707" s="9"/>
      <c r="B707" s="9"/>
      <c r="C707" s="9"/>
      <c r="D707" s="9"/>
      <c r="E707" s="20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>
      <c r="A708" s="9"/>
      <c r="B708" s="9"/>
      <c r="C708" s="9"/>
      <c r="D708" s="9"/>
      <c r="E708" s="20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>
      <c r="A709" s="9"/>
      <c r="B709" s="9"/>
      <c r="C709" s="9"/>
      <c r="D709" s="9"/>
      <c r="E709" s="20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>
      <c r="A710" s="9"/>
      <c r="B710" s="9"/>
      <c r="C710" s="9"/>
      <c r="D710" s="9"/>
      <c r="E710" s="20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>
      <c r="A711" s="9"/>
      <c r="B711" s="9"/>
      <c r="C711" s="9"/>
      <c r="D711" s="9"/>
      <c r="E711" s="20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>
      <c r="A712" s="9"/>
      <c r="B712" s="9"/>
      <c r="C712" s="9"/>
      <c r="D712" s="9"/>
      <c r="E712" s="20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>
      <c r="A713" s="9"/>
      <c r="B713" s="9"/>
      <c r="C713" s="9"/>
      <c r="D713" s="9"/>
      <c r="E713" s="20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>
      <c r="A714" s="9"/>
      <c r="B714" s="9"/>
      <c r="C714" s="9"/>
      <c r="D714" s="9"/>
      <c r="E714" s="20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>
      <c r="A715" s="9"/>
      <c r="B715" s="9"/>
      <c r="C715" s="9"/>
      <c r="D715" s="9"/>
      <c r="E715" s="20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>
      <c r="A716" s="9"/>
      <c r="B716" s="9"/>
      <c r="C716" s="9"/>
      <c r="D716" s="9"/>
      <c r="E716" s="20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>
      <c r="A717" s="9"/>
      <c r="B717" s="9"/>
      <c r="C717" s="9"/>
      <c r="D717" s="9"/>
      <c r="E717" s="20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>
      <c r="A718" s="9"/>
      <c r="B718" s="9"/>
      <c r="C718" s="9"/>
      <c r="D718" s="9"/>
      <c r="E718" s="20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>
      <c r="A719" s="9"/>
      <c r="B719" s="9"/>
      <c r="C719" s="9"/>
      <c r="D719" s="9"/>
      <c r="E719" s="20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>
      <c r="A720" s="9"/>
      <c r="B720" s="9"/>
      <c r="C720" s="9"/>
      <c r="D720" s="9"/>
      <c r="E720" s="20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>
      <c r="A721" s="9"/>
      <c r="B721" s="9"/>
      <c r="C721" s="9"/>
      <c r="D721" s="9"/>
      <c r="E721" s="20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>
      <c r="A722" s="9"/>
      <c r="B722" s="9"/>
      <c r="C722" s="9"/>
      <c r="D722" s="9"/>
      <c r="E722" s="20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>
      <c r="A723" s="9"/>
      <c r="B723" s="9"/>
      <c r="C723" s="9"/>
      <c r="D723" s="9"/>
      <c r="E723" s="20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>
      <c r="A724" s="9"/>
      <c r="B724" s="9"/>
      <c r="C724" s="9"/>
      <c r="D724" s="9"/>
      <c r="E724" s="20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>
      <c r="A725" s="9"/>
      <c r="B725" s="9"/>
      <c r="C725" s="9"/>
      <c r="D725" s="9"/>
      <c r="E725" s="20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>
      <c r="A726" s="9"/>
      <c r="B726" s="9"/>
      <c r="C726" s="9"/>
      <c r="D726" s="9"/>
      <c r="E726" s="20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>
      <c r="A727" s="9"/>
      <c r="B727" s="9"/>
      <c r="C727" s="9"/>
      <c r="D727" s="9"/>
      <c r="E727" s="20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>
      <c r="A728" s="9"/>
      <c r="B728" s="9"/>
      <c r="C728" s="9"/>
      <c r="D728" s="9"/>
      <c r="E728" s="20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>
      <c r="A729" s="9"/>
      <c r="B729" s="9"/>
      <c r="C729" s="9"/>
      <c r="D729" s="9"/>
      <c r="E729" s="20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>
      <c r="A730" s="9"/>
      <c r="B730" s="9"/>
      <c r="C730" s="9"/>
      <c r="D730" s="9"/>
      <c r="E730" s="20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>
      <c r="A731" s="9"/>
      <c r="B731" s="9"/>
      <c r="C731" s="9"/>
      <c r="D731" s="9"/>
      <c r="E731" s="20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>
      <c r="A732" s="9"/>
      <c r="B732" s="9"/>
      <c r="C732" s="9"/>
      <c r="D732" s="9"/>
      <c r="E732" s="20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>
      <c r="A733" s="9"/>
      <c r="B733" s="9"/>
      <c r="C733" s="9"/>
      <c r="D733" s="9"/>
      <c r="E733" s="20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>
      <c r="A734" s="9"/>
      <c r="B734" s="9"/>
      <c r="C734" s="9"/>
      <c r="D734" s="9"/>
      <c r="E734" s="20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>
      <c r="A735" s="9"/>
      <c r="B735" s="9"/>
      <c r="C735" s="9"/>
      <c r="D735" s="9"/>
      <c r="E735" s="20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>
      <c r="A736" s="9"/>
      <c r="B736" s="9"/>
      <c r="C736" s="9"/>
      <c r="D736" s="9"/>
      <c r="E736" s="20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>
      <c r="A737" s="9"/>
      <c r="B737" s="9"/>
      <c r="C737" s="9"/>
      <c r="D737" s="9"/>
      <c r="E737" s="20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>
      <c r="A738" s="9"/>
      <c r="B738" s="9"/>
      <c r="C738" s="9"/>
      <c r="D738" s="9"/>
      <c r="E738" s="20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>
      <c r="A739" s="9"/>
      <c r="B739" s="9"/>
      <c r="C739" s="9"/>
      <c r="D739" s="9"/>
      <c r="E739" s="20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>
      <c r="A740" s="9"/>
      <c r="B740" s="9"/>
      <c r="C740" s="9"/>
      <c r="D740" s="9"/>
      <c r="E740" s="20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>
      <c r="A741" s="9"/>
      <c r="B741" s="9"/>
      <c r="C741" s="9"/>
      <c r="D741" s="9"/>
      <c r="E741" s="20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>
      <c r="A742" s="9"/>
      <c r="B742" s="9"/>
      <c r="C742" s="9"/>
      <c r="D742" s="9"/>
      <c r="E742" s="20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>
      <c r="A743" s="9"/>
      <c r="B743" s="9"/>
      <c r="C743" s="9"/>
      <c r="D743" s="9"/>
      <c r="E743" s="20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>
      <c r="A744" s="9"/>
      <c r="B744" s="9"/>
      <c r="C744" s="9"/>
      <c r="D744" s="9"/>
      <c r="E744" s="20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>
      <c r="A745" s="9"/>
      <c r="B745" s="9"/>
      <c r="C745" s="9"/>
      <c r="D745" s="9"/>
      <c r="E745" s="20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>
      <c r="A746" s="9"/>
      <c r="B746" s="9"/>
      <c r="C746" s="9"/>
      <c r="D746" s="9"/>
      <c r="E746" s="20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>
      <c r="A747" s="9"/>
      <c r="B747" s="9"/>
      <c r="C747" s="9"/>
      <c r="D747" s="9"/>
      <c r="E747" s="20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>
      <c r="A748" s="9"/>
      <c r="B748" s="9"/>
      <c r="C748" s="9"/>
      <c r="D748" s="9"/>
      <c r="E748" s="20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>
      <c r="A749" s="9"/>
      <c r="B749" s="9"/>
      <c r="C749" s="9"/>
      <c r="D749" s="9"/>
      <c r="E749" s="20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>
      <c r="A750" s="9"/>
      <c r="B750" s="9"/>
      <c r="C750" s="9"/>
      <c r="D750" s="9"/>
      <c r="E750" s="20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>
      <c r="A751" s="9"/>
      <c r="B751" s="9"/>
      <c r="C751" s="9"/>
      <c r="D751" s="9"/>
      <c r="E751" s="20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>
      <c r="A752" s="9"/>
      <c r="B752" s="9"/>
      <c r="C752" s="9"/>
      <c r="D752" s="9"/>
      <c r="E752" s="20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>
      <c r="A753" s="9"/>
      <c r="B753" s="9"/>
      <c r="C753" s="9"/>
      <c r="D753" s="9"/>
      <c r="E753" s="20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>
      <c r="A754" s="9"/>
      <c r="B754" s="9"/>
      <c r="C754" s="9"/>
      <c r="D754" s="9"/>
      <c r="E754" s="20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>
      <c r="A755" s="9"/>
      <c r="B755" s="9"/>
      <c r="C755" s="9"/>
      <c r="D755" s="9"/>
      <c r="E755" s="20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>
      <c r="A756" s="9"/>
      <c r="B756" s="9"/>
      <c r="C756" s="9"/>
      <c r="D756" s="9"/>
      <c r="E756" s="20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>
      <c r="A757" s="9"/>
      <c r="B757" s="9"/>
      <c r="C757" s="9"/>
      <c r="D757" s="9"/>
      <c r="E757" s="20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>
      <c r="A758" s="9"/>
      <c r="B758" s="9"/>
      <c r="C758" s="9"/>
      <c r="D758" s="9"/>
      <c r="E758" s="20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>
      <c r="A759" s="9"/>
      <c r="B759" s="9"/>
      <c r="C759" s="9"/>
      <c r="D759" s="9"/>
      <c r="E759" s="20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>
      <c r="A760" s="9"/>
      <c r="B760" s="9"/>
      <c r="C760" s="9"/>
      <c r="D760" s="9"/>
      <c r="E760" s="20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>
      <c r="A761" s="9"/>
      <c r="B761" s="9"/>
      <c r="C761" s="9"/>
      <c r="D761" s="9"/>
      <c r="E761" s="20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>
      <c r="A762" s="9"/>
      <c r="B762" s="9"/>
      <c r="C762" s="9"/>
      <c r="D762" s="9"/>
      <c r="E762" s="20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>
      <c r="A763" s="9"/>
      <c r="B763" s="9"/>
      <c r="C763" s="9"/>
      <c r="D763" s="9"/>
      <c r="E763" s="20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>
      <c r="A764" s="9"/>
      <c r="B764" s="9"/>
      <c r="C764" s="9"/>
      <c r="D764" s="9"/>
      <c r="E764" s="20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>
      <c r="A765" s="9"/>
      <c r="B765" s="9"/>
      <c r="C765" s="9"/>
      <c r="D765" s="9"/>
      <c r="E765" s="20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>
      <c r="A766" s="9"/>
      <c r="B766" s="9"/>
      <c r="C766" s="9"/>
      <c r="D766" s="9"/>
      <c r="E766" s="20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>
      <c r="A767" s="9"/>
      <c r="B767" s="9"/>
      <c r="C767" s="9"/>
      <c r="D767" s="9"/>
      <c r="E767" s="20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>
      <c r="A768" s="9"/>
      <c r="B768" s="9"/>
      <c r="C768" s="9"/>
      <c r="D768" s="9"/>
      <c r="E768" s="20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>
      <c r="A769" s="9"/>
      <c r="B769" s="9"/>
      <c r="C769" s="9"/>
      <c r="D769" s="9"/>
      <c r="E769" s="20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>
      <c r="A770" s="9"/>
      <c r="B770" s="9"/>
      <c r="C770" s="9"/>
      <c r="D770" s="9"/>
      <c r="E770" s="20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>
      <c r="A771" s="9"/>
      <c r="B771" s="9"/>
      <c r="C771" s="9"/>
      <c r="D771" s="9"/>
      <c r="E771" s="20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>
      <c r="A772" s="9"/>
      <c r="B772" s="9"/>
      <c r="C772" s="9"/>
      <c r="D772" s="9"/>
      <c r="E772" s="20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>
      <c r="A773" s="9"/>
      <c r="B773" s="9"/>
      <c r="C773" s="9"/>
      <c r="D773" s="9"/>
      <c r="E773" s="20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>
      <c r="A774" s="9"/>
      <c r="B774" s="9"/>
      <c r="C774" s="9"/>
      <c r="D774" s="9"/>
      <c r="E774" s="20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>
      <c r="A775" s="9"/>
      <c r="B775" s="9"/>
      <c r="C775" s="9"/>
      <c r="D775" s="9"/>
      <c r="E775" s="20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>
      <c r="A776" s="9"/>
      <c r="B776" s="9"/>
      <c r="C776" s="9"/>
      <c r="D776" s="9"/>
      <c r="E776" s="20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>
      <c r="A777" s="9"/>
      <c r="B777" s="9"/>
      <c r="C777" s="9"/>
      <c r="D777" s="9"/>
      <c r="E777" s="20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>
      <c r="A778" s="9"/>
      <c r="B778" s="9"/>
      <c r="C778" s="9"/>
      <c r="D778" s="9"/>
      <c r="E778" s="20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>
      <c r="A779" s="9"/>
      <c r="B779" s="9"/>
      <c r="C779" s="9"/>
      <c r="D779" s="9"/>
      <c r="E779" s="20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>
      <c r="A780" s="9"/>
      <c r="B780" s="9"/>
      <c r="C780" s="9"/>
      <c r="D780" s="9"/>
      <c r="E780" s="20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>
      <c r="A781" s="9"/>
      <c r="B781" s="9"/>
      <c r="C781" s="9"/>
      <c r="D781" s="9"/>
      <c r="E781" s="20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>
      <c r="A782" s="9"/>
      <c r="B782" s="9"/>
      <c r="C782" s="9"/>
      <c r="D782" s="9"/>
      <c r="E782" s="20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>
      <c r="A783" s="9"/>
      <c r="B783" s="9"/>
      <c r="C783" s="9"/>
      <c r="D783" s="9"/>
      <c r="E783" s="20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>
      <c r="A784" s="9"/>
      <c r="B784" s="9"/>
      <c r="C784" s="9"/>
      <c r="D784" s="9"/>
      <c r="E784" s="20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>
      <c r="A785" s="9"/>
      <c r="B785" s="9"/>
      <c r="C785" s="9"/>
      <c r="D785" s="9"/>
      <c r="E785" s="20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>
      <c r="A786" s="9"/>
      <c r="B786" s="9"/>
      <c r="C786" s="9"/>
      <c r="D786" s="9"/>
      <c r="E786" s="20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>
      <c r="A787" s="9"/>
      <c r="B787" s="9"/>
      <c r="C787" s="9"/>
      <c r="D787" s="9"/>
      <c r="E787" s="20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>
      <c r="A788" s="9"/>
      <c r="B788" s="9"/>
      <c r="C788" s="9"/>
      <c r="D788" s="9"/>
      <c r="E788" s="20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>
      <c r="A789" s="9"/>
      <c r="B789" s="9"/>
      <c r="C789" s="9"/>
      <c r="D789" s="9"/>
      <c r="E789" s="20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>
      <c r="A790" s="9"/>
      <c r="B790" s="9"/>
      <c r="C790" s="9"/>
      <c r="D790" s="9"/>
      <c r="E790" s="20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>
      <c r="A791" s="9"/>
      <c r="B791" s="9"/>
      <c r="C791" s="9"/>
      <c r="D791" s="9"/>
      <c r="E791" s="20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>
      <c r="A792" s="9"/>
      <c r="B792" s="9"/>
      <c r="C792" s="9"/>
      <c r="D792" s="9"/>
      <c r="E792" s="20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>
      <c r="A793" s="9"/>
      <c r="B793" s="9"/>
      <c r="C793" s="9"/>
      <c r="D793" s="9"/>
      <c r="E793" s="20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>
      <c r="A794" s="9"/>
      <c r="B794" s="9"/>
      <c r="C794" s="9"/>
      <c r="D794" s="9"/>
      <c r="E794" s="20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>
      <c r="A795" s="9"/>
      <c r="B795" s="9"/>
      <c r="C795" s="9"/>
      <c r="D795" s="9"/>
      <c r="E795" s="20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>
      <c r="A796" s="9"/>
      <c r="B796" s="9"/>
      <c r="C796" s="9"/>
      <c r="D796" s="9"/>
      <c r="E796" s="20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>
      <c r="A797" s="9"/>
      <c r="B797" s="9"/>
      <c r="C797" s="9"/>
      <c r="D797" s="9"/>
      <c r="E797" s="20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>
      <c r="A798" s="9"/>
      <c r="B798" s="9"/>
      <c r="C798" s="9"/>
      <c r="D798" s="9"/>
      <c r="E798" s="20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>
      <c r="A799" s="9"/>
      <c r="B799" s="9"/>
      <c r="C799" s="9"/>
      <c r="D799" s="9"/>
      <c r="E799" s="20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>
      <c r="A800" s="9"/>
      <c r="B800" s="9"/>
      <c r="C800" s="9"/>
      <c r="D800" s="9"/>
      <c r="E800" s="20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>
      <c r="A801" s="9"/>
      <c r="B801" s="9"/>
      <c r="C801" s="9"/>
      <c r="D801" s="9"/>
      <c r="E801" s="20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>
      <c r="A802" s="9"/>
      <c r="B802" s="9"/>
      <c r="C802" s="9"/>
      <c r="D802" s="9"/>
      <c r="E802" s="20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>
      <c r="A803" s="9"/>
      <c r="B803" s="9"/>
      <c r="C803" s="9"/>
      <c r="D803" s="9"/>
      <c r="E803" s="20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>
      <c r="A804" s="9"/>
      <c r="B804" s="9"/>
      <c r="C804" s="9"/>
      <c r="D804" s="9"/>
      <c r="E804" s="20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>
      <c r="A805" s="9"/>
      <c r="B805" s="9"/>
      <c r="C805" s="9"/>
      <c r="D805" s="9"/>
      <c r="E805" s="20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>
      <c r="A806" s="9"/>
      <c r="B806" s="9"/>
      <c r="C806" s="9"/>
      <c r="D806" s="9"/>
      <c r="E806" s="20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>
      <c r="A807" s="9"/>
      <c r="B807" s="9"/>
      <c r="C807" s="9"/>
      <c r="D807" s="9"/>
      <c r="E807" s="20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>
      <c r="A808" s="9"/>
      <c r="B808" s="9"/>
      <c r="C808" s="9"/>
      <c r="D808" s="9"/>
      <c r="E808" s="20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>
      <c r="A809" s="9"/>
      <c r="B809" s="9"/>
      <c r="C809" s="9"/>
      <c r="D809" s="9"/>
      <c r="E809" s="20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>
      <c r="A810" s="9"/>
      <c r="B810" s="9"/>
      <c r="C810" s="9"/>
      <c r="D810" s="9"/>
      <c r="E810" s="20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>
      <c r="A811" s="9"/>
      <c r="B811" s="9"/>
      <c r="C811" s="9"/>
      <c r="D811" s="9"/>
      <c r="E811" s="20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>
      <c r="A812" s="9"/>
      <c r="B812" s="9"/>
      <c r="C812" s="9"/>
      <c r="D812" s="9"/>
      <c r="E812" s="20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>
      <c r="A813" s="9"/>
      <c r="B813" s="9"/>
      <c r="C813" s="9"/>
      <c r="D813" s="9"/>
      <c r="E813" s="20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>
      <c r="A814" s="9"/>
      <c r="B814" s="9"/>
      <c r="C814" s="9"/>
      <c r="D814" s="9"/>
      <c r="E814" s="20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>
      <c r="A815" s="9"/>
      <c r="B815" s="9"/>
      <c r="C815" s="9"/>
      <c r="D815" s="9"/>
      <c r="E815" s="20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>
      <c r="A816" s="9"/>
      <c r="B816" s="9"/>
      <c r="C816" s="9"/>
      <c r="D816" s="9"/>
      <c r="E816" s="20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>
      <c r="A817" s="9"/>
      <c r="B817" s="9"/>
      <c r="C817" s="9"/>
      <c r="D817" s="9"/>
      <c r="E817" s="20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>
      <c r="A818" s="9"/>
      <c r="B818" s="9"/>
      <c r="C818" s="9"/>
      <c r="D818" s="9"/>
      <c r="E818" s="20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>
      <c r="A819" s="9"/>
      <c r="B819" s="9"/>
      <c r="C819" s="9"/>
      <c r="D819" s="9"/>
      <c r="E819" s="20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>
      <c r="A820" s="9"/>
      <c r="B820" s="9"/>
      <c r="C820" s="9"/>
      <c r="D820" s="9"/>
      <c r="E820" s="20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>
      <c r="A821" s="9"/>
      <c r="B821" s="9"/>
      <c r="C821" s="9"/>
      <c r="D821" s="9"/>
      <c r="E821" s="20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>
      <c r="A822" s="9"/>
      <c r="B822" s="9"/>
      <c r="C822" s="9"/>
      <c r="D822" s="9"/>
      <c r="E822" s="20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>
      <c r="A823" s="9"/>
      <c r="B823" s="9"/>
      <c r="C823" s="9"/>
      <c r="D823" s="9"/>
      <c r="E823" s="20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>
      <c r="A824" s="9"/>
      <c r="B824" s="9"/>
      <c r="C824" s="9"/>
      <c r="D824" s="9"/>
      <c r="E824" s="20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>
      <c r="A825" s="9"/>
      <c r="B825" s="9"/>
      <c r="C825" s="9"/>
      <c r="D825" s="9"/>
      <c r="E825" s="20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>
      <c r="A826" s="9"/>
      <c r="B826" s="9"/>
      <c r="C826" s="9"/>
      <c r="D826" s="9"/>
      <c r="E826" s="20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>
      <c r="A827" s="9"/>
      <c r="B827" s="9"/>
      <c r="C827" s="9"/>
      <c r="D827" s="9"/>
      <c r="E827" s="20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>
      <c r="A828" s="9"/>
      <c r="B828" s="9"/>
      <c r="C828" s="9"/>
      <c r="D828" s="9"/>
      <c r="E828" s="20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>
      <c r="A829" s="9"/>
      <c r="B829" s="9"/>
      <c r="C829" s="9"/>
      <c r="D829" s="9"/>
      <c r="E829" s="20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>
      <c r="A830" s="9"/>
      <c r="B830" s="9"/>
      <c r="C830" s="9"/>
      <c r="D830" s="9"/>
      <c r="E830" s="20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>
      <c r="A831" s="9"/>
      <c r="B831" s="9"/>
      <c r="C831" s="9"/>
      <c r="D831" s="9"/>
      <c r="E831" s="20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>
      <c r="A832" s="9"/>
      <c r="B832" s="9"/>
      <c r="C832" s="9"/>
      <c r="D832" s="9"/>
      <c r="E832" s="20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>
      <c r="A833" s="9"/>
      <c r="B833" s="9"/>
      <c r="C833" s="9"/>
      <c r="D833" s="9"/>
      <c r="E833" s="20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>
      <c r="A834" s="9"/>
      <c r="B834" s="9"/>
      <c r="C834" s="9"/>
      <c r="D834" s="9"/>
      <c r="E834" s="20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>
      <c r="A835" s="9"/>
      <c r="B835" s="9"/>
      <c r="C835" s="9"/>
      <c r="D835" s="9"/>
      <c r="E835" s="20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>
      <c r="A836" s="9"/>
      <c r="B836" s="9"/>
      <c r="C836" s="9"/>
      <c r="D836" s="9"/>
      <c r="E836" s="20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>
      <c r="A837" s="9"/>
      <c r="B837" s="9"/>
      <c r="C837" s="9"/>
      <c r="D837" s="9"/>
      <c r="E837" s="20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>
      <c r="A838" s="9"/>
      <c r="B838" s="9"/>
      <c r="C838" s="9"/>
      <c r="D838" s="9"/>
      <c r="E838" s="20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>
      <c r="A839" s="9"/>
      <c r="B839" s="9"/>
      <c r="C839" s="9"/>
      <c r="D839" s="9"/>
      <c r="E839" s="20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>
      <c r="A840" s="9"/>
      <c r="B840" s="9"/>
      <c r="C840" s="9"/>
      <c r="D840" s="9"/>
      <c r="E840" s="20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>
      <c r="A841" s="9"/>
      <c r="B841" s="9"/>
      <c r="C841" s="9"/>
      <c r="D841" s="9"/>
      <c r="E841" s="20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>
      <c r="A842" s="9"/>
      <c r="B842" s="9"/>
      <c r="C842" s="9"/>
      <c r="D842" s="9"/>
      <c r="E842" s="20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>
      <c r="A843" s="9"/>
      <c r="B843" s="9"/>
      <c r="C843" s="9"/>
      <c r="D843" s="9"/>
      <c r="E843" s="20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>
      <c r="A844" s="9"/>
      <c r="B844" s="9"/>
      <c r="C844" s="9"/>
      <c r="D844" s="9"/>
      <c r="E844" s="20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>
      <c r="A845" s="9"/>
      <c r="B845" s="9"/>
      <c r="C845" s="9"/>
      <c r="D845" s="9"/>
      <c r="E845" s="20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>
      <c r="A846" s="9"/>
      <c r="B846" s="9"/>
      <c r="C846" s="9"/>
      <c r="D846" s="9"/>
      <c r="E846" s="20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>
      <c r="A847" s="9"/>
      <c r="B847" s="9"/>
      <c r="C847" s="9"/>
      <c r="D847" s="9"/>
      <c r="E847" s="20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>
      <c r="A848" s="9"/>
      <c r="B848" s="9"/>
      <c r="C848" s="9"/>
      <c r="D848" s="9"/>
      <c r="E848" s="20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>
      <c r="A849" s="9"/>
      <c r="B849" s="9"/>
      <c r="C849" s="9"/>
      <c r="D849" s="9"/>
      <c r="E849" s="20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>
      <c r="A850" s="9"/>
      <c r="B850" s="9"/>
      <c r="C850" s="9"/>
      <c r="D850" s="9"/>
      <c r="E850" s="20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>
      <c r="A851" s="9"/>
      <c r="B851" s="9"/>
      <c r="C851" s="9"/>
      <c r="D851" s="9"/>
      <c r="E851" s="20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>
      <c r="A852" s="9"/>
      <c r="B852" s="9"/>
      <c r="C852" s="9"/>
      <c r="D852" s="9"/>
      <c r="E852" s="20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>
      <c r="A853" s="9"/>
      <c r="B853" s="9"/>
      <c r="C853" s="9"/>
      <c r="D853" s="9"/>
      <c r="E853" s="20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>
      <c r="A854" s="9"/>
      <c r="B854" s="9"/>
      <c r="C854" s="9"/>
      <c r="D854" s="9"/>
      <c r="E854" s="20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>
      <c r="A855" s="9"/>
      <c r="B855" s="9"/>
      <c r="C855" s="9"/>
      <c r="D855" s="9"/>
      <c r="E855" s="20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>
      <c r="A856" s="9"/>
      <c r="B856" s="9"/>
      <c r="C856" s="9"/>
      <c r="D856" s="9"/>
      <c r="E856" s="20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>
      <c r="A857" s="9"/>
      <c r="B857" s="9"/>
      <c r="C857" s="9"/>
      <c r="D857" s="9"/>
      <c r="E857" s="20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>
      <c r="A858" s="9"/>
      <c r="B858" s="9"/>
      <c r="C858" s="9"/>
      <c r="D858" s="9"/>
      <c r="E858" s="20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>
      <c r="A859" s="9"/>
      <c r="B859" s="9"/>
      <c r="C859" s="9"/>
      <c r="D859" s="9"/>
      <c r="E859" s="20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>
      <c r="A860" s="9"/>
      <c r="B860" s="9"/>
      <c r="C860" s="9"/>
      <c r="D860" s="9"/>
      <c r="E860" s="20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>
      <c r="A861" s="9"/>
      <c r="B861" s="9"/>
      <c r="C861" s="9"/>
      <c r="D861" s="9"/>
      <c r="E861" s="20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>
      <c r="A862" s="9"/>
      <c r="B862" s="9"/>
      <c r="C862" s="9"/>
      <c r="D862" s="9"/>
      <c r="E862" s="20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>
      <c r="A863" s="9"/>
      <c r="B863" s="9"/>
      <c r="C863" s="9"/>
      <c r="D863" s="9"/>
      <c r="E863" s="20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>
      <c r="A864" s="9"/>
      <c r="B864" s="9"/>
      <c r="C864" s="9"/>
      <c r="D864" s="9"/>
      <c r="E864" s="20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>
      <c r="A865" s="9"/>
      <c r="B865" s="9"/>
      <c r="C865" s="9"/>
      <c r="D865" s="9"/>
      <c r="E865" s="20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>
      <c r="A866" s="9"/>
      <c r="B866" s="9"/>
      <c r="C866" s="9"/>
      <c r="D866" s="9"/>
      <c r="E866" s="20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>
      <c r="A867" s="9"/>
      <c r="B867" s="9"/>
      <c r="C867" s="9"/>
      <c r="D867" s="9"/>
      <c r="E867" s="20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>
      <c r="A868" s="9"/>
      <c r="B868" s="9"/>
      <c r="C868" s="9"/>
      <c r="D868" s="9"/>
      <c r="E868" s="20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>
      <c r="A869" s="9"/>
      <c r="B869" s="9"/>
      <c r="C869" s="9"/>
      <c r="D869" s="9"/>
      <c r="E869" s="20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>
      <c r="A870" s="9"/>
      <c r="B870" s="9"/>
      <c r="C870" s="9"/>
      <c r="D870" s="9"/>
      <c r="E870" s="20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>
      <c r="A871" s="9"/>
      <c r="B871" s="9"/>
      <c r="C871" s="9"/>
      <c r="D871" s="9"/>
      <c r="E871" s="20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>
      <c r="A872" s="9"/>
      <c r="B872" s="9"/>
      <c r="C872" s="9"/>
      <c r="D872" s="9"/>
      <c r="E872" s="20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>
      <c r="A873" s="9"/>
      <c r="B873" s="9"/>
      <c r="C873" s="9"/>
      <c r="D873" s="9"/>
      <c r="E873" s="20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>
      <c r="A874" s="9"/>
      <c r="B874" s="9"/>
      <c r="C874" s="9"/>
      <c r="D874" s="9"/>
      <c r="E874" s="20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>
      <c r="A875" s="9"/>
      <c r="B875" s="9"/>
      <c r="C875" s="9"/>
      <c r="D875" s="9"/>
      <c r="E875" s="20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>
      <c r="A876" s="9"/>
      <c r="B876" s="9"/>
      <c r="C876" s="9"/>
      <c r="D876" s="9"/>
      <c r="E876" s="20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>
      <c r="A877" s="9"/>
      <c r="B877" s="9"/>
      <c r="C877" s="9"/>
      <c r="D877" s="9"/>
      <c r="E877" s="20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>
      <c r="A878" s="9"/>
      <c r="B878" s="9"/>
      <c r="C878" s="9"/>
      <c r="D878" s="9"/>
      <c r="E878" s="20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>
      <c r="A879" s="9"/>
      <c r="B879" s="9"/>
      <c r="C879" s="9"/>
      <c r="D879" s="9"/>
      <c r="E879" s="20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>
      <c r="A880" s="9"/>
      <c r="B880" s="9"/>
      <c r="C880" s="9"/>
      <c r="D880" s="9"/>
      <c r="E880" s="20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>
      <c r="A881" s="9"/>
      <c r="B881" s="9"/>
      <c r="C881" s="9"/>
      <c r="D881" s="9"/>
      <c r="E881" s="20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>
      <c r="A882" s="9"/>
      <c r="B882" s="9"/>
      <c r="C882" s="9"/>
      <c r="D882" s="9"/>
      <c r="E882" s="20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>
      <c r="A883" s="9"/>
      <c r="B883" s="9"/>
      <c r="C883" s="9"/>
      <c r="D883" s="9"/>
      <c r="E883" s="20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>
      <c r="A884" s="9"/>
      <c r="B884" s="9"/>
      <c r="C884" s="9"/>
      <c r="D884" s="9"/>
      <c r="E884" s="20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>
      <c r="A885" s="9"/>
      <c r="B885" s="9"/>
      <c r="C885" s="9"/>
      <c r="D885" s="9"/>
      <c r="E885" s="20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>
      <c r="A886" s="9"/>
      <c r="B886" s="9"/>
      <c r="C886" s="9"/>
      <c r="D886" s="9"/>
      <c r="E886" s="20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>
      <c r="A887" s="9"/>
      <c r="B887" s="9"/>
      <c r="C887" s="9"/>
      <c r="D887" s="9"/>
      <c r="E887" s="20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>
      <c r="A888" s="9"/>
      <c r="B888" s="9"/>
      <c r="C888" s="9"/>
      <c r="D888" s="9"/>
      <c r="E888" s="20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>
      <c r="A889" s="9"/>
      <c r="B889" s="9"/>
      <c r="C889" s="9"/>
      <c r="D889" s="9"/>
      <c r="E889" s="20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>
      <c r="A890" s="9"/>
      <c r="B890" s="9"/>
      <c r="C890" s="9"/>
      <c r="D890" s="9"/>
      <c r="E890" s="20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>
      <c r="A891" s="9"/>
      <c r="B891" s="9"/>
      <c r="C891" s="9"/>
      <c r="D891" s="9"/>
      <c r="E891" s="20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>
      <c r="A892" s="9"/>
      <c r="B892" s="9"/>
      <c r="C892" s="9"/>
      <c r="D892" s="9"/>
      <c r="E892" s="20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>
      <c r="A893" s="9"/>
      <c r="B893" s="9"/>
      <c r="C893" s="9"/>
      <c r="D893" s="9"/>
      <c r="E893" s="20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>
      <c r="A894" s="9"/>
      <c r="B894" s="9"/>
      <c r="C894" s="9"/>
      <c r="D894" s="9"/>
      <c r="E894" s="20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>
      <c r="A895" s="9"/>
      <c r="B895" s="9"/>
      <c r="C895" s="9"/>
      <c r="D895" s="9"/>
      <c r="E895" s="20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>
      <c r="A896" s="9"/>
      <c r="B896" s="9"/>
      <c r="C896" s="9"/>
      <c r="D896" s="9"/>
      <c r="E896" s="20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>
      <c r="A897" s="9"/>
      <c r="B897" s="9"/>
      <c r="C897" s="9"/>
      <c r="D897" s="9"/>
      <c r="E897" s="20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>
      <c r="A898" s="9"/>
      <c r="B898" s="9"/>
      <c r="C898" s="9"/>
      <c r="D898" s="9"/>
      <c r="E898" s="20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>
      <c r="A899" s="9"/>
      <c r="B899" s="9"/>
      <c r="C899" s="9"/>
      <c r="D899" s="9"/>
      <c r="E899" s="20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>
      <c r="A900" s="9"/>
      <c r="B900" s="9"/>
      <c r="C900" s="9"/>
      <c r="D900" s="9"/>
      <c r="E900" s="20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>
      <c r="A901" s="9"/>
      <c r="B901" s="9"/>
      <c r="C901" s="9"/>
      <c r="D901" s="9"/>
      <c r="E901" s="20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>
      <c r="A902" s="9"/>
      <c r="B902" s="9"/>
      <c r="C902" s="9"/>
      <c r="D902" s="9"/>
      <c r="E902" s="20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>
      <c r="A903" s="9"/>
      <c r="B903" s="9"/>
      <c r="C903" s="9"/>
      <c r="D903" s="9"/>
      <c r="E903" s="20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>
      <c r="A904" s="9"/>
      <c r="B904" s="9"/>
      <c r="C904" s="9"/>
      <c r="D904" s="9"/>
      <c r="E904" s="20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>
      <c r="A905" s="9"/>
      <c r="B905" s="9"/>
      <c r="C905" s="9"/>
      <c r="D905" s="9"/>
      <c r="E905" s="20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>
      <c r="A906" s="9"/>
      <c r="B906" s="9"/>
      <c r="C906" s="9"/>
      <c r="D906" s="9"/>
      <c r="E906" s="20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>
      <c r="A907" s="9"/>
      <c r="B907" s="9"/>
      <c r="C907" s="9"/>
      <c r="D907" s="9"/>
      <c r="E907" s="20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>
      <c r="A908" s="9"/>
      <c r="B908" s="9"/>
      <c r="C908" s="9"/>
      <c r="D908" s="9"/>
      <c r="E908" s="20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>
      <c r="A909" s="9"/>
      <c r="B909" s="9"/>
      <c r="C909" s="9"/>
      <c r="D909" s="9"/>
      <c r="E909" s="20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>
      <c r="A910" s="9"/>
      <c r="B910" s="9"/>
      <c r="C910" s="9"/>
      <c r="D910" s="9"/>
      <c r="E910" s="20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>
      <c r="A911" s="9"/>
      <c r="B911" s="9"/>
      <c r="C911" s="9"/>
      <c r="D911" s="9"/>
      <c r="E911" s="20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>
      <c r="A912" s="9"/>
      <c r="B912" s="9"/>
      <c r="C912" s="9"/>
      <c r="D912" s="9"/>
      <c r="E912" s="20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>
      <c r="A913" s="9"/>
      <c r="B913" s="9"/>
      <c r="C913" s="9"/>
      <c r="D913" s="9"/>
      <c r="E913" s="20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>
      <c r="A914" s="9"/>
      <c r="B914" s="9"/>
      <c r="C914" s="9"/>
      <c r="D914" s="9"/>
      <c r="E914" s="20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>
      <c r="A915" s="9"/>
      <c r="B915" s="9"/>
      <c r="C915" s="9"/>
      <c r="D915" s="9"/>
      <c r="E915" s="20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>
      <c r="A916" s="9"/>
      <c r="B916" s="9"/>
      <c r="C916" s="9"/>
      <c r="D916" s="9"/>
      <c r="E916" s="20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>
      <c r="A917" s="9"/>
      <c r="B917" s="9"/>
      <c r="C917" s="9"/>
      <c r="D917" s="9"/>
      <c r="E917" s="20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>
      <c r="A918" s="9"/>
      <c r="B918" s="9"/>
      <c r="C918" s="9"/>
      <c r="D918" s="9"/>
      <c r="E918" s="20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>
      <c r="A919" s="9"/>
      <c r="B919" s="9"/>
      <c r="C919" s="9"/>
      <c r="D919" s="9"/>
      <c r="E919" s="20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>
      <c r="A920" s="9"/>
      <c r="B920" s="9"/>
      <c r="C920" s="9"/>
      <c r="D920" s="9"/>
      <c r="E920" s="20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>
      <c r="A921" s="9"/>
      <c r="B921" s="9"/>
      <c r="C921" s="9"/>
      <c r="D921" s="9"/>
      <c r="E921" s="20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>
      <c r="A922" s="9"/>
      <c r="B922" s="9"/>
      <c r="C922" s="9"/>
      <c r="D922" s="9"/>
      <c r="E922" s="20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>
      <c r="A923" s="9"/>
      <c r="B923" s="9"/>
      <c r="C923" s="9"/>
      <c r="D923" s="9"/>
      <c r="E923" s="20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>
      <c r="A924" s="9"/>
      <c r="B924" s="9"/>
      <c r="C924" s="9"/>
      <c r="D924" s="9"/>
      <c r="E924" s="20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>
      <c r="A925" s="9"/>
      <c r="B925" s="9"/>
      <c r="C925" s="9"/>
      <c r="D925" s="9"/>
      <c r="E925" s="20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>
      <c r="A926" s="9"/>
      <c r="B926" s="9"/>
      <c r="C926" s="9"/>
      <c r="D926" s="9"/>
      <c r="E926" s="20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>
      <c r="A927" s="9"/>
      <c r="B927" s="9"/>
      <c r="C927" s="9"/>
      <c r="D927" s="9"/>
      <c r="E927" s="20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>
      <c r="A928" s="9"/>
      <c r="B928" s="9"/>
      <c r="C928" s="9"/>
      <c r="D928" s="9"/>
      <c r="E928" s="20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>
      <c r="A929" s="9"/>
      <c r="B929" s="9"/>
      <c r="C929" s="9"/>
      <c r="D929" s="9"/>
      <c r="E929" s="20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>
      <c r="A930" s="9"/>
      <c r="B930" s="9"/>
      <c r="C930" s="9"/>
      <c r="D930" s="9"/>
      <c r="E930" s="20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>
      <c r="A931" s="9"/>
      <c r="B931" s="9"/>
      <c r="C931" s="9"/>
      <c r="D931" s="9"/>
      <c r="E931" s="20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>
      <c r="A932" s="9"/>
      <c r="B932" s="9"/>
      <c r="C932" s="9"/>
      <c r="D932" s="9"/>
      <c r="E932" s="20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>
      <c r="A933" s="9"/>
      <c r="B933" s="9"/>
      <c r="C933" s="9"/>
      <c r="D933" s="9"/>
      <c r="E933" s="20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>
      <c r="A934" s="9"/>
      <c r="B934" s="9"/>
      <c r="C934" s="9"/>
      <c r="D934" s="9"/>
      <c r="E934" s="20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>
      <c r="A935" s="9"/>
      <c r="B935" s="9"/>
      <c r="C935" s="9"/>
      <c r="D935" s="9"/>
      <c r="E935" s="20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>
      <c r="A936" s="9"/>
      <c r="B936" s="9"/>
      <c r="C936" s="9"/>
      <c r="D936" s="9"/>
      <c r="E936" s="20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>
      <c r="A937" s="9"/>
      <c r="B937" s="9"/>
      <c r="C937" s="9"/>
      <c r="D937" s="9"/>
      <c r="E937" s="20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>
      <c r="A938" s="9"/>
      <c r="B938" s="9"/>
      <c r="C938" s="9"/>
      <c r="D938" s="9"/>
      <c r="E938" s="20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>
      <c r="A939" s="9"/>
      <c r="B939" s="9"/>
      <c r="C939" s="9"/>
      <c r="D939" s="9"/>
      <c r="E939" s="20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>
      <c r="A940" s="9"/>
      <c r="B940" s="9"/>
      <c r="C940" s="9"/>
      <c r="D940" s="9"/>
      <c r="E940" s="20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>
      <c r="A941" s="9"/>
      <c r="B941" s="9"/>
      <c r="C941" s="9"/>
      <c r="D941" s="9"/>
      <c r="E941" s="20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>
      <c r="A942" s="9"/>
      <c r="B942" s="9"/>
      <c r="C942" s="9"/>
      <c r="D942" s="9"/>
      <c r="E942" s="20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>
      <c r="A943" s="9"/>
      <c r="B943" s="9"/>
      <c r="C943" s="9"/>
      <c r="D943" s="9"/>
      <c r="E943" s="20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>
      <c r="A944" s="9"/>
      <c r="B944" s="9"/>
      <c r="C944" s="9"/>
      <c r="D944" s="9"/>
      <c r="E944" s="20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>
      <c r="A945" s="9"/>
      <c r="B945" s="9"/>
      <c r="C945" s="9"/>
      <c r="D945" s="9"/>
      <c r="E945" s="20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>
      <c r="A946" s="9"/>
      <c r="B946" s="9"/>
      <c r="C946" s="9"/>
      <c r="D946" s="9"/>
      <c r="E946" s="20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>
      <c r="A947" s="9"/>
      <c r="B947" s="9"/>
      <c r="C947" s="9"/>
      <c r="D947" s="9"/>
      <c r="E947" s="20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>
      <c r="A948" s="9"/>
      <c r="B948" s="9"/>
      <c r="C948" s="9"/>
      <c r="D948" s="9"/>
      <c r="E948" s="20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>
      <c r="A949" s="9"/>
      <c r="B949" s="9"/>
      <c r="C949" s="9"/>
      <c r="D949" s="9"/>
      <c r="E949" s="20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>
      <c r="A950" s="9"/>
      <c r="B950" s="9"/>
      <c r="C950" s="9"/>
      <c r="D950" s="9"/>
      <c r="E950" s="20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>
      <c r="A951" s="9"/>
      <c r="B951" s="9"/>
      <c r="C951" s="9"/>
      <c r="D951" s="9"/>
      <c r="E951" s="20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>
      <c r="A952" s="9"/>
      <c r="B952" s="9"/>
      <c r="C952" s="9"/>
      <c r="D952" s="9"/>
      <c r="E952" s="20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>
      <c r="A953" s="9"/>
      <c r="B953" s="9"/>
      <c r="C953" s="9"/>
      <c r="D953" s="9"/>
      <c r="E953" s="20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>
      <c r="A954" s="9"/>
      <c r="B954" s="9"/>
      <c r="C954" s="9"/>
      <c r="D954" s="9"/>
      <c r="E954" s="20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>
      <c r="A955" s="9"/>
      <c r="B955" s="9"/>
      <c r="C955" s="9"/>
      <c r="D955" s="9"/>
      <c r="E955" s="20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>
      <c r="A956" s="9"/>
      <c r="B956" s="9"/>
      <c r="C956" s="9"/>
      <c r="D956" s="9"/>
      <c r="E956" s="20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>
      <c r="A957" s="9"/>
      <c r="B957" s="9"/>
      <c r="C957" s="9"/>
      <c r="D957" s="9"/>
      <c r="E957" s="20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>
      <c r="A958" s="9"/>
      <c r="B958" s="9"/>
      <c r="C958" s="9"/>
      <c r="D958" s="9"/>
      <c r="E958" s="20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>
      <c r="A959" s="9"/>
      <c r="B959" s="9"/>
      <c r="C959" s="9"/>
      <c r="D959" s="9"/>
      <c r="E959" s="20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>
      <c r="A960" s="9"/>
      <c r="B960" s="9"/>
      <c r="C960" s="9"/>
      <c r="D960" s="9"/>
      <c r="E960" s="20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>
      <c r="A961" s="9"/>
      <c r="B961" s="9"/>
      <c r="C961" s="9"/>
      <c r="D961" s="9"/>
      <c r="E961" s="20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>
      <c r="A962" s="9"/>
      <c r="B962" s="9"/>
      <c r="C962" s="9"/>
      <c r="D962" s="9"/>
      <c r="E962" s="20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>
      <c r="A963" s="9"/>
      <c r="B963" s="9"/>
      <c r="C963" s="9"/>
      <c r="D963" s="9"/>
      <c r="E963" s="20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>
      <c r="A964" s="9"/>
      <c r="B964" s="9"/>
      <c r="C964" s="9"/>
      <c r="D964" s="9"/>
      <c r="E964" s="20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>
      <c r="A965" s="9"/>
      <c r="B965" s="9"/>
      <c r="C965" s="9"/>
      <c r="D965" s="9"/>
      <c r="E965" s="20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>
      <c r="A966" s="9"/>
      <c r="B966" s="9"/>
      <c r="C966" s="9"/>
      <c r="D966" s="9"/>
      <c r="E966" s="20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>
      <c r="A967" s="9"/>
      <c r="B967" s="9"/>
      <c r="C967" s="9"/>
      <c r="D967" s="9"/>
      <c r="E967" s="20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>
      <c r="A968" s="9"/>
      <c r="B968" s="9"/>
      <c r="C968" s="9"/>
      <c r="D968" s="9"/>
      <c r="E968" s="20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>
      <c r="A969" s="9"/>
      <c r="B969" s="9"/>
      <c r="C969" s="9"/>
      <c r="D969" s="9"/>
      <c r="E969" s="20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>
      <c r="A970" s="9"/>
      <c r="B970" s="9"/>
      <c r="C970" s="9"/>
      <c r="D970" s="9"/>
      <c r="E970" s="20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>
      <c r="A971" s="9"/>
      <c r="B971" s="9"/>
      <c r="C971" s="9"/>
      <c r="D971" s="9"/>
      <c r="E971" s="20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>
      <c r="A972" s="9"/>
      <c r="B972" s="9"/>
      <c r="C972" s="9"/>
      <c r="D972" s="9"/>
      <c r="E972" s="20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>
      <c r="A973" s="9"/>
      <c r="B973" s="9"/>
      <c r="C973" s="9"/>
      <c r="D973" s="9"/>
      <c r="E973" s="20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>
      <c r="A974" s="9"/>
      <c r="B974" s="9"/>
      <c r="C974" s="9"/>
      <c r="D974" s="9"/>
      <c r="E974" s="20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>
      <c r="A975" s="9"/>
      <c r="B975" s="9"/>
      <c r="C975" s="9"/>
      <c r="D975" s="9"/>
      <c r="E975" s="20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>
      <c r="A976" s="9"/>
      <c r="B976" s="9"/>
      <c r="C976" s="9"/>
      <c r="D976" s="9"/>
      <c r="E976" s="20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>
      <c r="A977" s="9"/>
      <c r="B977" s="9"/>
      <c r="C977" s="9"/>
      <c r="D977" s="9"/>
      <c r="E977" s="20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>
      <c r="A978" s="9"/>
      <c r="B978" s="9"/>
      <c r="C978" s="9"/>
      <c r="D978" s="9"/>
      <c r="E978" s="20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>
      <c r="A979" s="9"/>
      <c r="B979" s="9"/>
      <c r="C979" s="9"/>
      <c r="D979" s="9"/>
      <c r="E979" s="20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>
      <c r="A980" s="9"/>
      <c r="B980" s="9"/>
      <c r="C980" s="9"/>
      <c r="D980" s="9"/>
      <c r="E980" s="20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>
      <c r="A981" s="9"/>
      <c r="B981" s="9"/>
      <c r="C981" s="9"/>
      <c r="D981" s="9"/>
      <c r="E981" s="20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>
      <c r="A982" s="9"/>
      <c r="B982" s="9"/>
      <c r="C982" s="9"/>
      <c r="D982" s="9"/>
      <c r="E982" s="20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>
      <c r="A983" s="9"/>
      <c r="B983" s="9"/>
      <c r="C983" s="9"/>
      <c r="D983" s="9"/>
      <c r="E983" s="20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>
      <c r="A984" s="9"/>
      <c r="B984" s="9"/>
      <c r="C984" s="9"/>
      <c r="D984" s="9"/>
      <c r="E984" s="20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>
      <c r="A985" s="9"/>
      <c r="B985" s="9"/>
      <c r="C985" s="9"/>
      <c r="D985" s="9"/>
      <c r="E985" s="20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>
      <c r="A986" s="9"/>
      <c r="B986" s="9"/>
      <c r="C986" s="9"/>
      <c r="D986" s="9"/>
      <c r="E986" s="20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>
      <c r="A987" s="9"/>
      <c r="B987" s="9"/>
      <c r="C987" s="9"/>
      <c r="D987" s="9"/>
      <c r="E987" s="20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>
      <c r="A988" s="9"/>
      <c r="B988" s="9"/>
      <c r="C988" s="9"/>
      <c r="D988" s="9"/>
      <c r="E988" s="20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>
      <c r="A989" s="9"/>
      <c r="B989" s="9"/>
      <c r="C989" s="9"/>
      <c r="D989" s="9"/>
      <c r="E989" s="20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>
      <c r="A990" s="9"/>
      <c r="B990" s="9"/>
      <c r="C990" s="9"/>
      <c r="D990" s="9"/>
      <c r="E990" s="20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>
      <c r="A991" s="9"/>
      <c r="B991" s="9"/>
      <c r="C991" s="9"/>
      <c r="D991" s="9"/>
      <c r="E991" s="20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>
      <c r="A992" s="9"/>
      <c r="B992" s="9"/>
      <c r="C992" s="9"/>
      <c r="D992" s="9"/>
      <c r="E992" s="20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>
      <c r="A993" s="9"/>
      <c r="B993" s="9"/>
      <c r="C993" s="9"/>
      <c r="D993" s="9"/>
      <c r="E993" s="20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>
      <c r="A994" s="9"/>
      <c r="B994" s="9"/>
      <c r="C994" s="9"/>
      <c r="D994" s="9"/>
      <c r="E994" s="20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>
      <c r="A995" s="9"/>
      <c r="B995" s="9"/>
      <c r="C995" s="9"/>
      <c r="D995" s="9"/>
      <c r="E995" s="20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>
      <c r="A996" s="9"/>
      <c r="B996" s="9"/>
      <c r="C996" s="9"/>
      <c r="D996" s="9"/>
      <c r="E996" s="20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>
      <c r="A997" s="9"/>
      <c r="B997" s="9"/>
      <c r="C997" s="9"/>
      <c r="D997" s="9"/>
      <c r="E997" s="20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>
      <c r="A998" s="9"/>
      <c r="B998" s="9"/>
      <c r="C998" s="9"/>
      <c r="D998" s="9"/>
      <c r="E998" s="20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>
      <c r="A999" s="9"/>
      <c r="B999" s="9"/>
      <c r="C999" s="9"/>
      <c r="D999" s="9"/>
      <c r="E999" s="20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>
      <c r="A1000" s="9"/>
      <c r="B1000" s="9"/>
      <c r="C1000" s="9"/>
      <c r="D1000" s="9"/>
      <c r="E1000" s="20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31">
    <mergeCell ref="F15:J15"/>
    <mergeCell ref="F16:J16"/>
    <mergeCell ref="C10:C12"/>
    <mergeCell ref="D10:D12"/>
    <mergeCell ref="E10:E12"/>
    <mergeCell ref="F14:J14"/>
    <mergeCell ref="A9:C9"/>
    <mergeCell ref="A10:A12"/>
    <mergeCell ref="B10:B12"/>
    <mergeCell ref="K11:K12"/>
    <mergeCell ref="F13:J13"/>
    <mergeCell ref="D9:O9"/>
    <mergeCell ref="F10:J10"/>
    <mergeCell ref="L11:L12"/>
    <mergeCell ref="M11:M12"/>
    <mergeCell ref="N11:N12"/>
    <mergeCell ref="O11:O12"/>
    <mergeCell ref="D5:O5"/>
    <mergeCell ref="A5:C5"/>
    <mergeCell ref="A6:C6"/>
    <mergeCell ref="A7:C7"/>
    <mergeCell ref="A8:C8"/>
    <mergeCell ref="D6:O6"/>
    <mergeCell ref="D7:O7"/>
    <mergeCell ref="D8:O8"/>
    <mergeCell ref="A1:O1"/>
    <mergeCell ref="A2:O2"/>
    <mergeCell ref="A3:D3"/>
    <mergeCell ref="E3:O3"/>
    <mergeCell ref="A4:G4"/>
    <mergeCell ref="H4:O4"/>
  </mergeCells>
  <conditionalFormatting sqref="K13:O16">
    <cfRule type="expression" dxfId="26" priority="1">
      <formula>$E13="A"</formula>
    </cfRule>
  </conditionalFormatting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18" zoomScale="80" zoomScaleNormal="80" workbookViewId="0">
      <selection activeCell="A36" sqref="A36:B36"/>
    </sheetView>
  </sheetViews>
  <sheetFormatPr defaultColWidth="14.42578125" defaultRowHeight="15" customHeight="1"/>
  <cols>
    <col min="1" max="1" width="6.5703125" customWidth="1"/>
    <col min="2" max="2" width="35.28515625" customWidth="1"/>
    <col min="3" max="7" width="22.7109375" customWidth="1"/>
    <col min="8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</row>
    <row r="2" spans="1:26" ht="18.75" customHeight="1">
      <c r="A2" s="135" t="s">
        <v>72</v>
      </c>
      <c r="B2" s="136"/>
      <c r="C2" s="136"/>
      <c r="D2" s="136"/>
      <c r="E2" s="136"/>
      <c r="F2" s="136"/>
      <c r="G2" s="137"/>
    </row>
    <row r="3" spans="1:26" ht="26.25" customHeight="1">
      <c r="A3" s="153" t="str">
        <f>'DATA INPUT SHEET'!A3:E3</f>
        <v>Semester: _____llnd_</v>
      </c>
      <c r="B3" s="136"/>
      <c r="C3" s="171" t="str">
        <f>'DATA INPUT SHEET'!E3</f>
        <v>Name of the Faculty:_____Mr. Subodh Kumar_________________</v>
      </c>
      <c r="D3" s="136"/>
      <c r="E3" s="136"/>
      <c r="F3" s="136"/>
      <c r="G3" s="13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8.25" customHeight="1">
      <c r="A4" s="135" t="str">
        <f>'DATA INPUT SHEET'!A4:E4</f>
        <v>Subject Code: ______KCA205______</v>
      </c>
      <c r="B4" s="137"/>
      <c r="C4" s="135" t="str">
        <f>'DATA INPUT SHEET'!F4</f>
        <v>Total No. of Students: __101______</v>
      </c>
      <c r="D4" s="137"/>
      <c r="E4" s="135" t="str">
        <f>'DATA INPUT SHEET'!K4</f>
        <v>Subject Name: _____DATA STRUCTURES &amp; ANALYSIS OF ALGORITHMS_____________</v>
      </c>
      <c r="F4" s="136"/>
      <c r="G4" s="137"/>
    </row>
    <row r="5" spans="1:26" ht="30" customHeight="1">
      <c r="A5" s="178" t="str">
        <f>'DATA INPUT SHEET'!A9:C9</f>
        <v>CO1</v>
      </c>
      <c r="B5" s="137"/>
      <c r="C5" s="179" t="str">
        <f>'DATA INPUT SHEET'!D9</f>
        <v>Explain the concept of data structure, abstract data types, algorithms,
analysis of algorithms and basic data organization schemes such as arrays
and linked lists.</v>
      </c>
      <c r="D5" s="136"/>
      <c r="E5" s="136"/>
      <c r="F5" s="136"/>
      <c r="G5" s="137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spans="1:26" ht="30" customHeight="1">
      <c r="A6" s="178" t="str">
        <f>'DATA INPUT SHEET'!A10:C10</f>
        <v>CO2</v>
      </c>
      <c r="B6" s="137"/>
      <c r="C6" s="177" t="str">
        <f>'DATA INPUT SHEET'!D10</f>
        <v>Describe the applications of stacks and queues and implement various
operations on them using arrays and linked lists.</v>
      </c>
      <c r="D6" s="136"/>
      <c r="E6" s="136"/>
      <c r="F6" s="136"/>
      <c r="G6" s="137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spans="1:26" ht="30" customHeight="1">
      <c r="A7" s="178" t="str">
        <f>'DATA INPUT SHEET'!A11:C11</f>
        <v>CO3</v>
      </c>
      <c r="B7" s="137"/>
      <c r="C7" s="177" t="str">
        <f>'DATA INPUT SHEET'!D11</f>
        <v>Describe the properties of graphs and trees and implement various
operations such as searching and traversal on them.</v>
      </c>
      <c r="D7" s="136"/>
      <c r="E7" s="136"/>
      <c r="F7" s="136"/>
      <c r="G7" s="137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30" customHeight="1">
      <c r="A8" s="178" t="str">
        <f>'DATA INPUT SHEET'!A12:C12</f>
        <v>CO4</v>
      </c>
      <c r="B8" s="137"/>
      <c r="C8" s="177" t="str">
        <f>'DATA INPUT SHEET'!D12</f>
        <v>Compare incremental and divide-and-conquer approaches of designing
algorithms for problems such as sorting and searching.</v>
      </c>
      <c r="D8" s="136"/>
      <c r="E8" s="136"/>
      <c r="F8" s="136"/>
      <c r="G8" s="137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6" ht="30" customHeight="1">
      <c r="A9" s="178" t="str">
        <f>'DATA INPUT SHEET'!A13:C13</f>
        <v>CO5</v>
      </c>
      <c r="B9" s="137"/>
      <c r="C9" s="177" t="str">
        <f>'DATA INPUT SHEET'!D13</f>
        <v>Apply and analyze various design approaches such as Divide-and-Conquer,
greedy and dynamic for problem solving .</v>
      </c>
      <c r="D9" s="136"/>
      <c r="E9" s="136"/>
      <c r="F9" s="136"/>
      <c r="G9" s="137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26">
      <c r="A10" s="20"/>
      <c r="B10" s="20"/>
      <c r="C10" s="30"/>
      <c r="D10" s="30"/>
      <c r="E10" s="30"/>
      <c r="F10" s="30"/>
      <c r="G10" s="30"/>
    </row>
    <row r="11" spans="1:26">
      <c r="A11" s="173" t="s">
        <v>73</v>
      </c>
      <c r="B11" s="136"/>
      <c r="C11" s="136"/>
      <c r="D11" s="136"/>
      <c r="E11" s="136"/>
      <c r="F11" s="136"/>
      <c r="G11" s="137"/>
    </row>
    <row r="12" spans="1:26">
      <c r="A12" s="31" t="s">
        <v>12</v>
      </c>
      <c r="B12" s="31" t="s">
        <v>74</v>
      </c>
      <c r="C12" s="31" t="s">
        <v>6</v>
      </c>
      <c r="D12" s="31" t="s">
        <v>7</v>
      </c>
      <c r="E12" s="31" t="s">
        <v>8</v>
      </c>
      <c r="F12" s="31" t="s">
        <v>9</v>
      </c>
      <c r="G12" s="31" t="s">
        <v>10</v>
      </c>
    </row>
    <row r="13" spans="1:26">
      <c r="A13" s="31">
        <v>1</v>
      </c>
      <c r="B13" s="32" t="s">
        <v>38</v>
      </c>
      <c r="C13" s="31">
        <f>Internal!I117</f>
        <v>98.68</v>
      </c>
      <c r="D13" s="31">
        <f>Internal!I117</f>
        <v>98.68</v>
      </c>
      <c r="E13" s="31">
        <f>Internal!I117</f>
        <v>98.68</v>
      </c>
      <c r="F13" s="31">
        <f>Internal!I117</f>
        <v>98.68</v>
      </c>
      <c r="G13" s="31">
        <f>Internal!I117</f>
        <v>98.68</v>
      </c>
    </row>
    <row r="14" spans="1:26">
      <c r="A14" s="180" t="s">
        <v>75</v>
      </c>
      <c r="B14" s="137"/>
      <c r="C14" s="33">
        <f t="shared" ref="C14:G14" si="0">IF(SUMPRODUCT(--(C13&lt;&gt;"NOT APPLICABLE"))=0,"NOT APPLICABLE",ROUND(AVERAGE(C13),2))</f>
        <v>98.68</v>
      </c>
      <c r="D14" s="33">
        <f t="shared" si="0"/>
        <v>98.68</v>
      </c>
      <c r="E14" s="33">
        <f t="shared" si="0"/>
        <v>98.68</v>
      </c>
      <c r="F14" s="33">
        <f t="shared" si="0"/>
        <v>98.68</v>
      </c>
      <c r="G14" s="33">
        <f t="shared" si="0"/>
        <v>98.68</v>
      </c>
    </row>
    <row r="15" spans="1:26">
      <c r="A15" s="34"/>
      <c r="B15" s="35"/>
      <c r="C15" s="36"/>
      <c r="D15" s="36"/>
      <c r="E15" s="36"/>
      <c r="F15" s="36"/>
      <c r="G15" s="36"/>
    </row>
    <row r="16" spans="1:26">
      <c r="A16" s="173" t="s">
        <v>76</v>
      </c>
      <c r="B16" s="136"/>
      <c r="C16" s="136"/>
      <c r="D16" s="136"/>
      <c r="E16" s="136"/>
      <c r="F16" s="137"/>
      <c r="G16" s="37"/>
    </row>
    <row r="17" spans="1:7" ht="51.75" customHeight="1">
      <c r="A17" s="14" t="s">
        <v>77</v>
      </c>
      <c r="B17" s="14" t="s">
        <v>78</v>
      </c>
      <c r="C17" s="38" t="s">
        <v>79</v>
      </c>
      <c r="D17" s="39" t="s">
        <v>80</v>
      </c>
      <c r="E17" s="39" t="s">
        <v>81</v>
      </c>
      <c r="F17" s="14" t="s">
        <v>82</v>
      </c>
    </row>
    <row r="18" spans="1:7">
      <c r="A18" s="40">
        <v>1</v>
      </c>
      <c r="B18" s="41" t="s">
        <v>6</v>
      </c>
      <c r="C18" s="42">
        <f>C14</f>
        <v>98.68</v>
      </c>
      <c r="D18" s="43">
        <f>IF(C18="NOT APPLICABLE","NOT APPLICABLE",UNIVERSITY!$H$117)</f>
        <v>55.44</v>
      </c>
      <c r="E18" s="43">
        <f>IF(C18="NOT APPLICABLE","NOT APPLICABLE",Indirect!J22)</f>
        <v>82.508250825082513</v>
      </c>
      <c r="F18" s="40">
        <v>60</v>
      </c>
    </row>
    <row r="19" spans="1:7">
      <c r="A19" s="40">
        <v>2</v>
      </c>
      <c r="B19" s="41" t="s">
        <v>7</v>
      </c>
      <c r="C19" s="42">
        <f>D14</f>
        <v>98.68</v>
      </c>
      <c r="D19" s="43">
        <f>IF(C19="NOT APPLICABLE","NOT APPLICABLE",UNIVERSITY!$H$117)</f>
        <v>55.44</v>
      </c>
      <c r="E19" s="43">
        <f>IF(C19="NOT APPLICABLE","NOT APPLICABLE",Indirect!J23)</f>
        <v>81.848184818481855</v>
      </c>
      <c r="F19" s="40">
        <f t="shared" ref="F19:F22" si="1">IF(C19="NOT APPLICABLE","NOT APPLICABLE",F18)</f>
        <v>60</v>
      </c>
    </row>
    <row r="20" spans="1:7">
      <c r="A20" s="40">
        <v>3</v>
      </c>
      <c r="B20" s="41" t="s">
        <v>8</v>
      </c>
      <c r="C20" s="42">
        <f>E14</f>
        <v>98.68</v>
      </c>
      <c r="D20" s="43">
        <f>IF(C20="NOT APPLICABLE","NOT APPLICABLE",UNIVERSITY!$H$117)</f>
        <v>55.44</v>
      </c>
      <c r="E20" s="43">
        <f>IF(C20="NOT APPLICABLE","NOT APPLICABLE",Indirect!J24)</f>
        <v>83.168316831683171</v>
      </c>
      <c r="F20" s="40">
        <f t="shared" si="1"/>
        <v>60</v>
      </c>
    </row>
    <row r="21" spans="1:7" ht="15.75" customHeight="1">
      <c r="A21" s="40">
        <v>4</v>
      </c>
      <c r="B21" s="41" t="s">
        <v>9</v>
      </c>
      <c r="C21" s="42">
        <f>F14</f>
        <v>98.68</v>
      </c>
      <c r="D21" s="43">
        <f>IF(C21="NOT APPLICABLE","NOT APPLICABLE",UNIVERSITY!$H$117)</f>
        <v>55.44</v>
      </c>
      <c r="E21" s="43">
        <f>IF(C21="NOT APPLICABLE","NOT APPLICABLE",Indirect!J25)</f>
        <v>84.158415841584159</v>
      </c>
      <c r="F21" s="40">
        <f t="shared" si="1"/>
        <v>60</v>
      </c>
    </row>
    <row r="22" spans="1:7" ht="15.75" customHeight="1">
      <c r="A22" s="40">
        <v>5</v>
      </c>
      <c r="B22" s="41" t="s">
        <v>10</v>
      </c>
      <c r="C22" s="42">
        <f>G14</f>
        <v>98.68</v>
      </c>
      <c r="D22" s="43">
        <f>IF(C22="NOT APPLICABLE","NOT APPLICABLE",UNIVERSITY!$H$117)</f>
        <v>55.44</v>
      </c>
      <c r="E22" s="43">
        <f>IF(C22="NOT APPLICABLE","NOT APPLICABLE",Indirect!J26)</f>
        <v>83.4983498349835</v>
      </c>
      <c r="F22" s="40">
        <f t="shared" si="1"/>
        <v>60</v>
      </c>
    </row>
    <row r="23" spans="1:7" ht="15.75" customHeight="1">
      <c r="A23" s="175" t="s">
        <v>76</v>
      </c>
      <c r="B23" s="137"/>
      <c r="C23" s="42">
        <f t="shared" ref="C23:F23" si="2">IF(SUMPRODUCT(--(C18:C22&lt;&gt;"NOT APPLICABLE"))=0,"NOT APPLICABLE",ROUND(AVERAGE(C18:C22),2))</f>
        <v>98.68</v>
      </c>
      <c r="D23" s="42">
        <f t="shared" si="2"/>
        <v>55.44</v>
      </c>
      <c r="E23" s="42">
        <f t="shared" si="2"/>
        <v>83.04</v>
      </c>
      <c r="F23" s="42">
        <f t="shared" si="2"/>
        <v>60</v>
      </c>
    </row>
    <row r="24" spans="1:7" ht="15.75" customHeight="1">
      <c r="A24" s="34"/>
      <c r="B24" s="35"/>
      <c r="C24" s="36"/>
      <c r="D24" s="36"/>
      <c r="E24" s="36"/>
      <c r="F24" s="36"/>
      <c r="G24" s="36"/>
    </row>
    <row r="25" spans="1:7" ht="15.75" customHeight="1">
      <c r="A25" s="34"/>
      <c r="B25" s="180" t="s">
        <v>83</v>
      </c>
      <c r="C25" s="136"/>
      <c r="D25" s="136"/>
      <c r="E25" s="137"/>
      <c r="F25" s="36"/>
      <c r="G25" s="36"/>
    </row>
    <row r="26" spans="1:7" ht="15.75" customHeight="1">
      <c r="A26" s="34"/>
      <c r="B26" s="181" t="s">
        <v>84</v>
      </c>
      <c r="C26" s="136"/>
      <c r="D26" s="137"/>
      <c r="E26" s="44">
        <v>0.8</v>
      </c>
      <c r="F26" s="36"/>
      <c r="G26" s="36"/>
    </row>
    <row r="27" spans="1:7" ht="15.75" customHeight="1">
      <c r="A27" s="34"/>
      <c r="B27" s="181" t="s">
        <v>85</v>
      </c>
      <c r="C27" s="136"/>
      <c r="D27" s="137"/>
      <c r="E27" s="44">
        <v>0.6</v>
      </c>
      <c r="F27" s="36"/>
      <c r="G27" s="36"/>
    </row>
    <row r="28" spans="1:7" ht="15.75" customHeight="1">
      <c r="A28" s="34"/>
      <c r="B28" s="181" t="s">
        <v>86</v>
      </c>
      <c r="C28" s="136"/>
      <c r="D28" s="137"/>
      <c r="E28" s="44">
        <v>0.4</v>
      </c>
      <c r="F28" s="36"/>
      <c r="G28" s="36"/>
    </row>
    <row r="29" spans="1:7" ht="15.75" customHeight="1">
      <c r="A29" s="34"/>
      <c r="B29" s="181" t="s">
        <v>87</v>
      </c>
      <c r="C29" s="136"/>
      <c r="D29" s="137"/>
      <c r="E29" s="44">
        <v>0.2</v>
      </c>
      <c r="F29" s="36"/>
      <c r="G29" s="36"/>
    </row>
    <row r="30" spans="1:7" ht="15.75" customHeight="1">
      <c r="A30" s="34"/>
      <c r="B30" s="35"/>
      <c r="C30" s="36"/>
      <c r="D30" s="36"/>
      <c r="E30" s="36"/>
      <c r="F30" s="36"/>
      <c r="G30" s="36"/>
    </row>
    <row r="31" spans="1:7" ht="15.75" customHeight="1">
      <c r="A31" s="180" t="s">
        <v>88</v>
      </c>
      <c r="B31" s="136"/>
      <c r="C31" s="136"/>
      <c r="D31" s="136"/>
      <c r="E31" s="136"/>
      <c r="F31" s="136"/>
      <c r="G31" s="137"/>
    </row>
    <row r="32" spans="1:7" ht="28.5" customHeight="1">
      <c r="A32" s="180" t="s">
        <v>89</v>
      </c>
      <c r="B32" s="137"/>
      <c r="C32" s="45" t="s">
        <v>90</v>
      </c>
      <c r="D32" s="45" t="s">
        <v>91</v>
      </c>
      <c r="E32" s="45" t="s">
        <v>92</v>
      </c>
      <c r="F32" s="45" t="s">
        <v>93</v>
      </c>
      <c r="G32" s="45" t="s">
        <v>94</v>
      </c>
    </row>
    <row r="33" spans="1:7" ht="15.75" customHeight="1">
      <c r="A33" s="174" t="s">
        <v>95</v>
      </c>
      <c r="B33" s="137"/>
      <c r="C33" s="46">
        <f>C18</f>
        <v>98.68</v>
      </c>
      <c r="D33" s="46">
        <f>C19</f>
        <v>98.68</v>
      </c>
      <c r="E33" s="46">
        <f>C20</f>
        <v>98.68</v>
      </c>
      <c r="F33" s="46">
        <f>C21</f>
        <v>98.68</v>
      </c>
      <c r="G33" s="46">
        <f>C22</f>
        <v>98.68</v>
      </c>
    </row>
    <row r="34" spans="1:7" ht="15.75" customHeight="1">
      <c r="A34" s="174" t="s">
        <v>96</v>
      </c>
      <c r="B34" s="137"/>
      <c r="C34" s="46">
        <f>IF(C33="NOT APPLICABLE","NOT APPLICABLE",UNIVERSITY!$H$117)</f>
        <v>55.44</v>
      </c>
      <c r="D34" s="46">
        <f>IF(C33="NOT APPLICABLE","NOT APPLICABLE",UNIVERSITY!$H$117)</f>
        <v>55.44</v>
      </c>
      <c r="E34" s="46">
        <f>IF(C33="NOT APPLICABLE","NOT APPLICABLE",UNIVERSITY!$H$117)</f>
        <v>55.44</v>
      </c>
      <c r="F34" s="46">
        <f>IF(C33="NOT APPLICABLE","NOT APPLICABLE",UNIVERSITY!$H$117)</f>
        <v>55.44</v>
      </c>
      <c r="G34" s="46">
        <f>IF(C33="NOT APPLICABLE","NOT APPLICABLE",UNIVERSITY!$H$117)</f>
        <v>55.44</v>
      </c>
    </row>
    <row r="35" spans="1:7" ht="15.75" customHeight="1">
      <c r="A35" s="182" t="s">
        <v>97</v>
      </c>
      <c r="B35" s="137"/>
      <c r="C35" s="46">
        <f t="shared" ref="C35:G35" si="3">IF(C33="NOT APPLICABLE","NOT APPLICABLE",C33*0.6+C34*0.4)</f>
        <v>81.384</v>
      </c>
      <c r="D35" s="46">
        <f t="shared" si="3"/>
        <v>81.384</v>
      </c>
      <c r="E35" s="46">
        <f t="shared" si="3"/>
        <v>81.384</v>
      </c>
      <c r="F35" s="46">
        <f t="shared" si="3"/>
        <v>81.384</v>
      </c>
      <c r="G35" s="46">
        <f t="shared" si="3"/>
        <v>81.384</v>
      </c>
    </row>
    <row r="36" spans="1:7" ht="15.75" customHeight="1">
      <c r="A36" s="174" t="s">
        <v>98</v>
      </c>
      <c r="B36" s="137"/>
      <c r="C36" s="46">
        <f>E18</f>
        <v>82.508250825082513</v>
      </c>
      <c r="D36" s="46">
        <f>E19</f>
        <v>81.848184818481855</v>
      </c>
      <c r="E36" s="46">
        <f>E20</f>
        <v>83.168316831683171</v>
      </c>
      <c r="F36" s="46">
        <f>E21</f>
        <v>84.158415841584159</v>
      </c>
      <c r="G36" s="46">
        <f>E22</f>
        <v>83.4983498349835</v>
      </c>
    </row>
    <row r="37" spans="1:7" ht="15.75" customHeight="1">
      <c r="A37" s="182" t="s">
        <v>99</v>
      </c>
      <c r="B37" s="137"/>
      <c r="C37" s="46">
        <f t="shared" ref="C37:G37" si="4">IF(SUMPRODUCT(--(C33:C36&lt;&gt;"NOT APPLICABLE"))=0,"NOT APPLICABLE",C35*0.8+C36*0.2)</f>
        <v>81.608850165016506</v>
      </c>
      <c r="D37" s="46">
        <f t="shared" si="4"/>
        <v>81.476836963696371</v>
      </c>
      <c r="E37" s="46">
        <f t="shared" si="4"/>
        <v>81.74086336633664</v>
      </c>
      <c r="F37" s="46">
        <f t="shared" si="4"/>
        <v>81.938883168316835</v>
      </c>
      <c r="G37" s="46">
        <f t="shared" si="4"/>
        <v>81.806869966996715</v>
      </c>
    </row>
    <row r="38" spans="1:7" ht="15.75" customHeight="1">
      <c r="A38" s="47"/>
      <c r="B38" s="48"/>
      <c r="C38" s="49"/>
      <c r="D38" s="49"/>
      <c r="E38" s="49"/>
      <c r="F38" s="49"/>
      <c r="G38" s="49"/>
    </row>
    <row r="39" spans="1:7" ht="15.75" customHeight="1">
      <c r="A39" s="47"/>
      <c r="B39" s="48"/>
      <c r="C39" s="49"/>
      <c r="D39" s="49"/>
      <c r="E39" s="49"/>
      <c r="F39" s="49"/>
      <c r="G39" s="49"/>
    </row>
    <row r="40" spans="1:7" ht="15.75" customHeight="1">
      <c r="A40" s="180" t="s">
        <v>100</v>
      </c>
      <c r="B40" s="136"/>
      <c r="C40" s="136"/>
      <c r="D40" s="136"/>
      <c r="E40" s="136"/>
      <c r="F40" s="136"/>
      <c r="G40" s="137"/>
    </row>
    <row r="41" spans="1:7" ht="15.75" customHeight="1">
      <c r="A41" s="14" t="s">
        <v>101</v>
      </c>
      <c r="B41" s="174" t="s">
        <v>102</v>
      </c>
      <c r="C41" s="137"/>
      <c r="D41" s="174" t="s">
        <v>103</v>
      </c>
      <c r="E41" s="136"/>
      <c r="F41" s="136"/>
      <c r="G41" s="137"/>
    </row>
    <row r="42" spans="1:7" ht="15.75" customHeight="1">
      <c r="A42" s="14" t="s">
        <v>104</v>
      </c>
      <c r="B42" s="174" t="s">
        <v>105</v>
      </c>
      <c r="C42" s="137"/>
      <c r="D42" s="174" t="s">
        <v>106</v>
      </c>
      <c r="E42" s="136"/>
      <c r="F42" s="136"/>
      <c r="G42" s="137"/>
    </row>
    <row r="43" spans="1:7" ht="15.75" customHeight="1">
      <c r="A43" s="14" t="s">
        <v>107</v>
      </c>
      <c r="B43" s="174" t="s">
        <v>108</v>
      </c>
      <c r="C43" s="137"/>
      <c r="D43" s="174" t="s">
        <v>109</v>
      </c>
      <c r="E43" s="136"/>
      <c r="F43" s="136"/>
      <c r="G43" s="137"/>
    </row>
    <row r="44" spans="1:7" ht="15.75" customHeight="1">
      <c r="A44" s="174"/>
      <c r="B44" s="136"/>
      <c r="C44" s="136"/>
      <c r="D44" s="136"/>
      <c r="E44" s="136"/>
      <c r="F44" s="136"/>
      <c r="G44" s="137"/>
    </row>
    <row r="45" spans="1:7" ht="15.75" customHeight="1">
      <c r="A45" s="14" t="s">
        <v>110</v>
      </c>
      <c r="B45" s="174" t="s">
        <v>111</v>
      </c>
      <c r="C45" s="136"/>
      <c r="D45" s="14" t="s">
        <v>112</v>
      </c>
      <c r="E45" s="174" t="s">
        <v>113</v>
      </c>
      <c r="F45" s="137"/>
      <c r="G45" s="14" t="s">
        <v>114</v>
      </c>
    </row>
    <row r="46" spans="1:7" ht="15.75" customHeight="1">
      <c r="A46" s="40" t="s">
        <v>101</v>
      </c>
      <c r="B46" s="175" t="s">
        <v>115</v>
      </c>
      <c r="C46" s="136"/>
      <c r="D46" s="183">
        <f>F23</f>
        <v>60</v>
      </c>
      <c r="E46" s="175" t="str">
        <f>CONCATENATE("Attainment value"," &gt; ",ROUND(D46+(5*D46)/100,0))</f>
        <v>Attainment value &gt; 63</v>
      </c>
      <c r="F46" s="137"/>
      <c r="G46" s="40">
        <v>3</v>
      </c>
    </row>
    <row r="47" spans="1:7" ht="15.75" customHeight="1">
      <c r="A47" s="40" t="s">
        <v>104</v>
      </c>
      <c r="B47" s="176" t="s">
        <v>116</v>
      </c>
      <c r="C47" s="136"/>
      <c r="D47" s="156"/>
      <c r="E47" s="176" t="str">
        <f>CONCATENATE(ROUND(D46-(5*D46)/100,0)," &lt;= ","Attainment value"," &gt; ",ROUND(D46+(5*D46)/100,0))</f>
        <v>57 &lt;= Attainment value &gt; 63</v>
      </c>
      <c r="F47" s="137"/>
      <c r="G47" s="40">
        <v>2</v>
      </c>
    </row>
    <row r="48" spans="1:7" ht="15.75" customHeight="1">
      <c r="A48" s="40" t="s">
        <v>107</v>
      </c>
      <c r="B48" s="176" t="s">
        <v>117</v>
      </c>
      <c r="C48" s="136"/>
      <c r="D48" s="157"/>
      <c r="E48" s="176" t="str">
        <f>CONCATENATE("Attainment value"," &lt;",ROUND(D46-(5*D46)/100,0))</f>
        <v>Attainment value &lt;57</v>
      </c>
      <c r="F48" s="137"/>
      <c r="G48" s="40">
        <v>1</v>
      </c>
    </row>
    <row r="49" spans="1:7" ht="15.75" customHeight="1">
      <c r="A49" s="47"/>
      <c r="B49" s="48"/>
      <c r="C49" s="49"/>
      <c r="D49" s="49"/>
      <c r="E49" s="49"/>
      <c r="F49" s="49"/>
      <c r="G49" s="49"/>
    </row>
    <row r="50" spans="1:7" ht="15.75" customHeight="1">
      <c r="A50" s="47"/>
      <c r="B50" s="48"/>
      <c r="C50" s="49"/>
      <c r="D50" s="49"/>
      <c r="E50" s="49"/>
      <c r="F50" s="49"/>
      <c r="G50" s="49"/>
    </row>
    <row r="51" spans="1:7" ht="15.75" customHeight="1">
      <c r="A51" s="180" t="s">
        <v>118</v>
      </c>
      <c r="B51" s="136"/>
      <c r="C51" s="136"/>
      <c r="D51" s="136"/>
      <c r="E51" s="136"/>
      <c r="F51" s="136"/>
      <c r="G51" s="137"/>
    </row>
    <row r="52" spans="1:7" ht="29.25" customHeight="1">
      <c r="A52" s="180" t="s">
        <v>89</v>
      </c>
      <c r="B52" s="137"/>
      <c r="C52" s="50" t="s">
        <v>90</v>
      </c>
      <c r="D52" s="50" t="s">
        <v>91</v>
      </c>
      <c r="E52" s="50" t="s">
        <v>92</v>
      </c>
      <c r="F52" s="50" t="s">
        <v>93</v>
      </c>
      <c r="G52" s="50" t="s">
        <v>94</v>
      </c>
    </row>
    <row r="53" spans="1:7" ht="15.75" customHeight="1">
      <c r="A53" s="174" t="s">
        <v>95</v>
      </c>
      <c r="B53" s="137"/>
      <c r="C53" s="51">
        <f t="shared" ref="C53:G53" si="5">IF(C33="NOT APPLICABLE","NOT APPLICABLE",IF(C33&gt;=$D$46+ROUND(($D$46*5)/100,2),3,IF(C33&gt;=$D$46-ROUND(($D$46*5)/100,2),2,1)))</f>
        <v>3</v>
      </c>
      <c r="D53" s="51">
        <f t="shared" si="5"/>
        <v>3</v>
      </c>
      <c r="E53" s="51">
        <f t="shared" si="5"/>
        <v>3</v>
      </c>
      <c r="F53" s="51">
        <f t="shared" si="5"/>
        <v>3</v>
      </c>
      <c r="G53" s="51">
        <f t="shared" si="5"/>
        <v>3</v>
      </c>
    </row>
    <row r="54" spans="1:7" ht="15.75" customHeight="1">
      <c r="A54" s="174" t="s">
        <v>96</v>
      </c>
      <c r="B54" s="137"/>
      <c r="C54" s="51">
        <f t="shared" ref="C54:G54" si="6">IF(C34="NOT APPLICABLE","NOT APPLICABLE",IF(C34&gt;=$D$46+ROUND(($D$46*5)/100,2),3,IF(C34&gt;=$D$46-ROUND(($D$46*5)/100,2),2,1)))</f>
        <v>1</v>
      </c>
      <c r="D54" s="51">
        <f t="shared" si="6"/>
        <v>1</v>
      </c>
      <c r="E54" s="51">
        <f t="shared" si="6"/>
        <v>1</v>
      </c>
      <c r="F54" s="51">
        <f t="shared" si="6"/>
        <v>1</v>
      </c>
      <c r="G54" s="51">
        <f t="shared" si="6"/>
        <v>1</v>
      </c>
    </row>
    <row r="55" spans="1:7" ht="15.75" customHeight="1">
      <c r="A55" s="182" t="s">
        <v>97</v>
      </c>
      <c r="B55" s="137"/>
      <c r="C55" s="52">
        <f t="shared" ref="C55:G55" si="7">IF(OR(C33="NOT APPLICABLE",C34="NOT APPLICABLE"),"NOT APPLICABLE",0.6*C53+0.4*C54)</f>
        <v>2.1999999999999997</v>
      </c>
      <c r="D55" s="52">
        <f t="shared" si="7"/>
        <v>2.1999999999999997</v>
      </c>
      <c r="E55" s="52">
        <f t="shared" si="7"/>
        <v>2.1999999999999997</v>
      </c>
      <c r="F55" s="52">
        <f t="shared" si="7"/>
        <v>2.1999999999999997</v>
      </c>
      <c r="G55" s="52">
        <f t="shared" si="7"/>
        <v>2.1999999999999997</v>
      </c>
    </row>
    <row r="56" spans="1:7" ht="15.75" customHeight="1">
      <c r="A56" s="174" t="s">
        <v>98</v>
      </c>
      <c r="B56" s="137"/>
      <c r="C56" s="52">
        <f t="shared" ref="C56:G56" si="8">IF(C36="NOT APPLICABLE","NOT APPLICABLE",IF(C36&gt;=$D$46+ROUND(($D$46*5)/100,2),3,IF(C36&gt;=$D$46-ROUND(($D$46*5)/100,2),2,1)))</f>
        <v>3</v>
      </c>
      <c r="D56" s="52">
        <f t="shared" si="8"/>
        <v>3</v>
      </c>
      <c r="E56" s="52">
        <f t="shared" si="8"/>
        <v>3</v>
      </c>
      <c r="F56" s="52">
        <f t="shared" si="8"/>
        <v>3</v>
      </c>
      <c r="G56" s="52">
        <f t="shared" si="8"/>
        <v>3</v>
      </c>
    </row>
    <row r="57" spans="1:7" ht="15.75" customHeight="1">
      <c r="A57" s="182" t="s">
        <v>99</v>
      </c>
      <c r="B57" s="137"/>
      <c r="C57" s="52">
        <f t="shared" ref="C57:G57" si="9">IF(OR(C33="NOT APPLICABLE",C34="NOT APPLICABLE"),"NOT APPLICABLE",0.8*C55+0.2*C56)</f>
        <v>2.36</v>
      </c>
      <c r="D57" s="52">
        <f t="shared" si="9"/>
        <v>2.36</v>
      </c>
      <c r="E57" s="52">
        <f t="shared" si="9"/>
        <v>2.36</v>
      </c>
      <c r="F57" s="52">
        <f t="shared" si="9"/>
        <v>2.36</v>
      </c>
      <c r="G57" s="52">
        <f t="shared" si="9"/>
        <v>2.36</v>
      </c>
    </row>
    <row r="58" spans="1:7" ht="15.75" customHeight="1">
      <c r="B58" s="20"/>
    </row>
    <row r="59" spans="1:7" ht="15.75" customHeight="1">
      <c r="B59" s="20"/>
      <c r="G59" s="53">
        <f>AVERAGE(C57:G57)</f>
        <v>2.36</v>
      </c>
    </row>
    <row r="60" spans="1:7" ht="15.75" customHeight="1">
      <c r="B60" s="20"/>
    </row>
    <row r="61" spans="1:7" ht="15.75" customHeight="1">
      <c r="B61" s="20"/>
    </row>
    <row r="62" spans="1:7" ht="15.75" customHeight="1">
      <c r="B62" s="20"/>
    </row>
    <row r="63" spans="1:7" ht="15.75" customHeight="1">
      <c r="B63" s="20"/>
    </row>
    <row r="64" spans="1:7" ht="15.75" customHeight="1">
      <c r="B64" s="20"/>
    </row>
    <row r="65" spans="2:2" ht="15.75" customHeight="1">
      <c r="B65" s="20"/>
    </row>
    <row r="66" spans="2:2" ht="15.75" customHeight="1">
      <c r="B66" s="20"/>
    </row>
    <row r="67" spans="2:2" ht="15.75" customHeight="1">
      <c r="B67" s="20"/>
    </row>
    <row r="68" spans="2:2" ht="15.75" customHeight="1">
      <c r="B68" s="20"/>
    </row>
    <row r="69" spans="2:2" ht="15.75" customHeight="1">
      <c r="B69" s="20"/>
    </row>
    <row r="70" spans="2:2" ht="15.75" customHeight="1">
      <c r="B70" s="20"/>
    </row>
    <row r="71" spans="2:2" ht="15.75" customHeight="1">
      <c r="B71" s="20"/>
    </row>
    <row r="72" spans="2:2" ht="15.75" customHeight="1">
      <c r="B72" s="20"/>
    </row>
    <row r="73" spans="2:2" ht="15.75" customHeight="1">
      <c r="B73" s="20"/>
    </row>
    <row r="74" spans="2:2" ht="15.75" customHeight="1">
      <c r="B74" s="20"/>
    </row>
    <row r="75" spans="2:2" ht="15.75" customHeight="1">
      <c r="B75" s="20"/>
    </row>
    <row r="76" spans="2:2" ht="15.75" customHeight="1">
      <c r="B76" s="20"/>
    </row>
    <row r="77" spans="2:2" ht="15.75" customHeight="1">
      <c r="B77" s="20"/>
    </row>
    <row r="78" spans="2:2" ht="15.75" customHeight="1">
      <c r="B78" s="20"/>
    </row>
    <row r="79" spans="2:2" ht="15.75" customHeight="1">
      <c r="B79" s="20"/>
    </row>
    <row r="80" spans="2:2" ht="15.75" customHeight="1">
      <c r="B80" s="20"/>
    </row>
    <row r="81" spans="2:2" ht="15.75" customHeight="1">
      <c r="B81" s="20"/>
    </row>
    <row r="82" spans="2:2" ht="15.75" customHeight="1">
      <c r="B82" s="20"/>
    </row>
    <row r="83" spans="2:2" ht="15.75" customHeight="1">
      <c r="B83" s="20"/>
    </row>
    <row r="84" spans="2:2" ht="15.75" customHeight="1">
      <c r="B84" s="20"/>
    </row>
    <row r="85" spans="2:2" ht="15.75" customHeight="1">
      <c r="B85" s="20"/>
    </row>
    <row r="86" spans="2:2" ht="15.75" customHeight="1">
      <c r="B86" s="20"/>
    </row>
    <row r="87" spans="2:2" ht="15.75" customHeight="1">
      <c r="B87" s="20"/>
    </row>
    <row r="88" spans="2:2" ht="15.75" customHeight="1">
      <c r="B88" s="20"/>
    </row>
    <row r="89" spans="2:2" ht="15.75" customHeight="1">
      <c r="B89" s="20"/>
    </row>
    <row r="90" spans="2:2" ht="15.75" customHeight="1">
      <c r="B90" s="20"/>
    </row>
    <row r="91" spans="2:2" ht="15.75" customHeight="1">
      <c r="B91" s="20"/>
    </row>
    <row r="92" spans="2:2" ht="15.75" customHeight="1">
      <c r="B92" s="20"/>
    </row>
    <row r="93" spans="2:2" ht="15.75" customHeight="1">
      <c r="B93" s="20"/>
    </row>
    <row r="94" spans="2:2" ht="15.75" customHeight="1">
      <c r="B94" s="20"/>
    </row>
    <row r="95" spans="2:2" ht="15.75" customHeight="1">
      <c r="B95" s="20"/>
    </row>
    <row r="96" spans="2:2" ht="15.75" customHeight="1">
      <c r="B96" s="20"/>
    </row>
    <row r="97" spans="2:2" ht="15.75" customHeight="1">
      <c r="B97" s="20"/>
    </row>
    <row r="98" spans="2:2" ht="15.75" customHeight="1">
      <c r="B98" s="20"/>
    </row>
    <row r="99" spans="2:2" ht="15.75" customHeight="1">
      <c r="B99" s="20"/>
    </row>
    <row r="100" spans="2:2" ht="15.75" customHeight="1">
      <c r="B100" s="20"/>
    </row>
    <row r="101" spans="2:2" ht="15.75" customHeight="1">
      <c r="B101" s="20"/>
    </row>
    <row r="102" spans="2:2" ht="15.75" customHeight="1">
      <c r="B102" s="20"/>
    </row>
    <row r="103" spans="2:2" ht="15.75" customHeight="1">
      <c r="B103" s="20"/>
    </row>
    <row r="104" spans="2:2" ht="15.75" customHeight="1">
      <c r="B104" s="20"/>
    </row>
    <row r="105" spans="2:2" ht="15.75" customHeight="1">
      <c r="B105" s="20"/>
    </row>
    <row r="106" spans="2:2" ht="15.75" customHeight="1">
      <c r="B106" s="20"/>
    </row>
    <row r="107" spans="2:2" ht="15.75" customHeight="1">
      <c r="B107" s="20"/>
    </row>
    <row r="108" spans="2:2" ht="15.75" customHeight="1">
      <c r="B108" s="20"/>
    </row>
    <row r="109" spans="2:2" ht="15.75" customHeight="1">
      <c r="B109" s="20"/>
    </row>
    <row r="110" spans="2:2" ht="15.75" customHeight="1">
      <c r="B110" s="20"/>
    </row>
    <row r="111" spans="2:2" ht="15.75" customHeight="1">
      <c r="B111" s="20"/>
    </row>
    <row r="112" spans="2:2" ht="15.75" customHeight="1">
      <c r="B112" s="20"/>
    </row>
    <row r="113" spans="2:2" ht="15.75" customHeight="1">
      <c r="B113" s="20"/>
    </row>
    <row r="114" spans="2:2" ht="15.75" customHeight="1">
      <c r="B114" s="20"/>
    </row>
    <row r="115" spans="2:2" ht="15.75" customHeight="1">
      <c r="B115" s="20"/>
    </row>
    <row r="116" spans="2:2" ht="15.75" customHeight="1">
      <c r="B116" s="20"/>
    </row>
    <row r="117" spans="2:2" ht="15.75" customHeight="1">
      <c r="B117" s="20"/>
    </row>
    <row r="118" spans="2:2" ht="15.75" customHeight="1">
      <c r="B118" s="20"/>
    </row>
    <row r="119" spans="2:2" ht="15.75" customHeight="1">
      <c r="B119" s="20"/>
    </row>
    <row r="120" spans="2:2" ht="15.75" customHeight="1">
      <c r="B120" s="20"/>
    </row>
    <row r="121" spans="2:2" ht="15.75" customHeight="1">
      <c r="B121" s="20"/>
    </row>
    <row r="122" spans="2:2" ht="15.75" customHeight="1">
      <c r="B122" s="20"/>
    </row>
    <row r="123" spans="2:2" ht="15.75" customHeight="1">
      <c r="B123" s="20"/>
    </row>
    <row r="124" spans="2:2" ht="15.75" customHeight="1">
      <c r="B124" s="20"/>
    </row>
    <row r="125" spans="2:2" ht="15.75" customHeight="1">
      <c r="B125" s="20"/>
    </row>
    <row r="126" spans="2:2" ht="15.75" customHeight="1">
      <c r="B126" s="20"/>
    </row>
    <row r="127" spans="2:2" ht="15.75" customHeight="1">
      <c r="B127" s="20"/>
    </row>
    <row r="128" spans="2:2" ht="15.75" customHeight="1">
      <c r="B128" s="20"/>
    </row>
    <row r="129" spans="2:2" ht="15.75" customHeight="1">
      <c r="B129" s="20"/>
    </row>
    <row r="130" spans="2:2" ht="15.75" customHeight="1">
      <c r="B130" s="20"/>
    </row>
    <row r="131" spans="2:2" ht="15.75" customHeight="1">
      <c r="B131" s="20"/>
    </row>
    <row r="132" spans="2:2" ht="15.75" customHeight="1">
      <c r="B132" s="20"/>
    </row>
    <row r="133" spans="2:2" ht="15.75" customHeight="1">
      <c r="B133" s="20"/>
    </row>
    <row r="134" spans="2:2" ht="15.75" customHeight="1">
      <c r="B134" s="20"/>
    </row>
    <row r="135" spans="2:2" ht="15.75" customHeight="1">
      <c r="B135" s="20"/>
    </row>
    <row r="136" spans="2:2" ht="15.75" customHeight="1">
      <c r="B136" s="20"/>
    </row>
    <row r="137" spans="2:2" ht="15.75" customHeight="1">
      <c r="B137" s="20"/>
    </row>
    <row r="138" spans="2:2" ht="15.75" customHeight="1">
      <c r="B138" s="20"/>
    </row>
    <row r="139" spans="2:2" ht="15.75" customHeight="1">
      <c r="B139" s="20"/>
    </row>
    <row r="140" spans="2:2" ht="15.75" customHeight="1">
      <c r="B140" s="20"/>
    </row>
    <row r="141" spans="2:2" ht="15.75" customHeight="1">
      <c r="B141" s="20"/>
    </row>
    <row r="142" spans="2:2" ht="15.75" customHeight="1">
      <c r="B142" s="20"/>
    </row>
    <row r="143" spans="2:2" ht="15.75" customHeight="1">
      <c r="B143" s="20"/>
    </row>
    <row r="144" spans="2:2" ht="15.75" customHeight="1">
      <c r="B144" s="20"/>
    </row>
    <row r="145" spans="2:2" ht="15.75" customHeight="1">
      <c r="B145" s="20"/>
    </row>
    <row r="146" spans="2:2" ht="15.75" customHeight="1">
      <c r="B146" s="20"/>
    </row>
    <row r="147" spans="2:2" ht="15.75" customHeight="1">
      <c r="B147" s="20"/>
    </row>
    <row r="148" spans="2:2" ht="15.75" customHeight="1">
      <c r="B148" s="20"/>
    </row>
    <row r="149" spans="2:2" ht="15.75" customHeight="1">
      <c r="B149" s="20"/>
    </row>
    <row r="150" spans="2:2" ht="15.75" customHeight="1">
      <c r="B150" s="20"/>
    </row>
    <row r="151" spans="2:2" ht="15.75" customHeight="1">
      <c r="B151" s="20"/>
    </row>
    <row r="152" spans="2:2" ht="15.75" customHeight="1">
      <c r="B152" s="20"/>
    </row>
    <row r="153" spans="2:2" ht="15.75" customHeight="1">
      <c r="B153" s="20"/>
    </row>
    <row r="154" spans="2:2" ht="15.75" customHeight="1">
      <c r="B154" s="20"/>
    </row>
    <row r="155" spans="2:2" ht="15.75" customHeight="1">
      <c r="B155" s="20"/>
    </row>
    <row r="156" spans="2:2" ht="15.75" customHeight="1">
      <c r="B156" s="20"/>
    </row>
    <row r="157" spans="2:2" ht="15.75" customHeight="1">
      <c r="B157" s="20"/>
    </row>
    <row r="158" spans="2:2" ht="15.75" customHeight="1">
      <c r="B158" s="20"/>
    </row>
    <row r="159" spans="2:2" ht="15.75" customHeight="1">
      <c r="B159" s="20"/>
    </row>
    <row r="160" spans="2:2" ht="15.75" customHeight="1">
      <c r="B160" s="20"/>
    </row>
    <row r="161" spans="2:2" ht="15.75" customHeight="1">
      <c r="B161" s="20"/>
    </row>
    <row r="162" spans="2:2" ht="15.75" customHeight="1">
      <c r="B162" s="20"/>
    </row>
    <row r="163" spans="2:2" ht="15.75" customHeight="1">
      <c r="B163" s="20"/>
    </row>
    <row r="164" spans="2:2" ht="15.75" customHeight="1">
      <c r="B164" s="20"/>
    </row>
    <row r="165" spans="2:2" ht="15.75" customHeight="1">
      <c r="B165" s="20"/>
    </row>
    <row r="166" spans="2:2" ht="15.75" customHeight="1">
      <c r="B166" s="20"/>
    </row>
    <row r="167" spans="2:2" ht="15.75" customHeight="1">
      <c r="B167" s="20"/>
    </row>
    <row r="168" spans="2:2" ht="15.75" customHeight="1">
      <c r="B168" s="20"/>
    </row>
    <row r="169" spans="2:2" ht="15.75" customHeight="1">
      <c r="B169" s="20"/>
    </row>
    <row r="170" spans="2:2" ht="15.75" customHeight="1">
      <c r="B170" s="20"/>
    </row>
    <row r="171" spans="2:2" ht="15.75" customHeight="1">
      <c r="B171" s="20"/>
    </row>
    <row r="172" spans="2:2" ht="15.75" customHeight="1">
      <c r="B172" s="20"/>
    </row>
    <row r="173" spans="2:2" ht="15.75" customHeight="1">
      <c r="B173" s="20"/>
    </row>
    <row r="174" spans="2:2" ht="15.75" customHeight="1">
      <c r="B174" s="20"/>
    </row>
    <row r="175" spans="2:2" ht="15.75" customHeight="1">
      <c r="B175" s="20"/>
    </row>
    <row r="176" spans="2:2" ht="15.75" customHeight="1">
      <c r="B176" s="20"/>
    </row>
    <row r="177" spans="2:2" ht="15.75" customHeight="1">
      <c r="B177" s="20"/>
    </row>
    <row r="178" spans="2:2" ht="15.75" customHeight="1">
      <c r="B178" s="20"/>
    </row>
    <row r="179" spans="2:2" ht="15.75" customHeight="1">
      <c r="B179" s="20"/>
    </row>
    <row r="180" spans="2:2" ht="15.75" customHeight="1">
      <c r="B180" s="20"/>
    </row>
    <row r="181" spans="2:2" ht="15.75" customHeight="1">
      <c r="B181" s="20"/>
    </row>
    <row r="182" spans="2:2" ht="15.75" customHeight="1">
      <c r="B182" s="20"/>
    </row>
    <row r="183" spans="2:2" ht="15.75" customHeight="1">
      <c r="B183" s="20"/>
    </row>
    <row r="184" spans="2:2" ht="15.75" customHeight="1">
      <c r="B184" s="20"/>
    </row>
    <row r="185" spans="2:2" ht="15.75" customHeight="1">
      <c r="B185" s="20"/>
    </row>
    <row r="186" spans="2:2" ht="15.75" customHeight="1">
      <c r="B186" s="20"/>
    </row>
    <row r="187" spans="2:2" ht="15.75" customHeight="1">
      <c r="B187" s="20"/>
    </row>
    <row r="188" spans="2:2" ht="15.75" customHeight="1">
      <c r="B188" s="20"/>
    </row>
    <row r="189" spans="2:2" ht="15.75" customHeight="1">
      <c r="B189" s="20"/>
    </row>
    <row r="190" spans="2:2" ht="15.75" customHeight="1">
      <c r="B190" s="20"/>
    </row>
    <row r="191" spans="2:2" ht="15.75" customHeight="1">
      <c r="B191" s="20"/>
    </row>
    <row r="192" spans="2:2" ht="15.75" customHeight="1">
      <c r="B192" s="20"/>
    </row>
    <row r="193" spans="2:2" ht="15.75" customHeight="1">
      <c r="B193" s="20"/>
    </row>
    <row r="194" spans="2:2" ht="15.75" customHeight="1">
      <c r="B194" s="20"/>
    </row>
    <row r="195" spans="2:2" ht="15.75" customHeight="1">
      <c r="B195" s="20"/>
    </row>
    <row r="196" spans="2:2" ht="15.75" customHeight="1">
      <c r="B196" s="20"/>
    </row>
    <row r="197" spans="2:2" ht="15.75" customHeight="1">
      <c r="B197" s="20"/>
    </row>
    <row r="198" spans="2:2" ht="15.75" customHeight="1">
      <c r="B198" s="20"/>
    </row>
    <row r="199" spans="2:2" ht="15.75" customHeight="1">
      <c r="B199" s="20"/>
    </row>
    <row r="200" spans="2:2" ht="15.75" customHeight="1">
      <c r="B200" s="20"/>
    </row>
    <row r="201" spans="2:2" ht="15.75" customHeight="1">
      <c r="B201" s="20"/>
    </row>
    <row r="202" spans="2:2" ht="15.75" customHeight="1">
      <c r="B202" s="20"/>
    </row>
    <row r="203" spans="2:2" ht="15.75" customHeight="1">
      <c r="B203" s="20"/>
    </row>
    <row r="204" spans="2:2" ht="15.75" customHeight="1">
      <c r="B204" s="20"/>
    </row>
    <row r="205" spans="2:2" ht="15.75" customHeight="1">
      <c r="B205" s="20"/>
    </row>
    <row r="206" spans="2:2" ht="15.75" customHeight="1">
      <c r="B206" s="20"/>
    </row>
    <row r="207" spans="2:2" ht="15.75" customHeight="1">
      <c r="B207" s="20"/>
    </row>
    <row r="208" spans="2:2" ht="15.75" customHeight="1">
      <c r="B208" s="20"/>
    </row>
    <row r="209" spans="2:2" ht="15.75" customHeight="1">
      <c r="B209" s="20"/>
    </row>
    <row r="210" spans="2:2" ht="15.75" customHeight="1">
      <c r="B210" s="20"/>
    </row>
    <row r="211" spans="2:2" ht="15.75" customHeight="1">
      <c r="B211" s="20"/>
    </row>
    <row r="212" spans="2:2" ht="15.75" customHeight="1">
      <c r="B212" s="20"/>
    </row>
    <row r="213" spans="2:2" ht="15.75" customHeight="1">
      <c r="B213" s="20"/>
    </row>
    <row r="214" spans="2:2" ht="15.75" customHeight="1">
      <c r="B214" s="20"/>
    </row>
    <row r="215" spans="2:2" ht="15.75" customHeight="1">
      <c r="B215" s="20"/>
    </row>
    <row r="216" spans="2:2" ht="15.75" customHeight="1">
      <c r="B216" s="20"/>
    </row>
    <row r="217" spans="2:2" ht="15.75" customHeight="1">
      <c r="B217" s="20"/>
    </row>
    <row r="218" spans="2:2" ht="15.75" customHeight="1">
      <c r="B218" s="20"/>
    </row>
    <row r="219" spans="2:2" ht="15.75" customHeight="1">
      <c r="B219" s="20"/>
    </row>
    <row r="220" spans="2:2" ht="15.75" customHeight="1">
      <c r="B220" s="20"/>
    </row>
    <row r="221" spans="2:2" ht="15.75" customHeight="1">
      <c r="B221" s="20"/>
    </row>
    <row r="222" spans="2:2" ht="15.75" customHeight="1">
      <c r="B222" s="20"/>
    </row>
    <row r="223" spans="2:2" ht="15.75" customHeight="1">
      <c r="B223" s="20"/>
    </row>
    <row r="224" spans="2:2" ht="15.75" customHeight="1">
      <c r="B224" s="20"/>
    </row>
    <row r="225" spans="2:2" ht="15.75" customHeight="1">
      <c r="B225" s="20"/>
    </row>
    <row r="226" spans="2:2" ht="15.75" customHeight="1">
      <c r="B226" s="20"/>
    </row>
    <row r="227" spans="2:2" ht="15.75" customHeight="1">
      <c r="B227" s="20"/>
    </row>
    <row r="228" spans="2:2" ht="15.75" customHeight="1">
      <c r="B228" s="20"/>
    </row>
    <row r="229" spans="2:2" ht="15.75" customHeight="1">
      <c r="B229" s="20"/>
    </row>
    <row r="230" spans="2:2" ht="15.75" customHeight="1">
      <c r="B230" s="20"/>
    </row>
    <row r="231" spans="2:2" ht="15.75" customHeight="1">
      <c r="B231" s="20"/>
    </row>
    <row r="232" spans="2:2" ht="15.75" customHeight="1">
      <c r="B232" s="20"/>
    </row>
    <row r="233" spans="2:2" ht="15.75" customHeight="1">
      <c r="B233" s="20"/>
    </row>
    <row r="234" spans="2:2" ht="15.75" customHeight="1">
      <c r="B234" s="20"/>
    </row>
    <row r="235" spans="2:2" ht="15.75" customHeight="1">
      <c r="B235" s="20"/>
    </row>
    <row r="236" spans="2:2" ht="15.75" customHeight="1">
      <c r="B236" s="20"/>
    </row>
    <row r="237" spans="2:2" ht="15.75" customHeight="1">
      <c r="B237" s="20"/>
    </row>
    <row r="238" spans="2:2" ht="15.75" customHeight="1">
      <c r="B238" s="20"/>
    </row>
    <row r="239" spans="2:2" ht="15.75" customHeight="1">
      <c r="B239" s="20"/>
    </row>
    <row r="240" spans="2:2" ht="15.75" customHeight="1">
      <c r="B240" s="20"/>
    </row>
    <row r="241" spans="2:2" ht="15.75" customHeight="1">
      <c r="B241" s="20"/>
    </row>
    <row r="242" spans="2:2" ht="15.75" customHeight="1">
      <c r="B242" s="20"/>
    </row>
    <row r="243" spans="2:2" ht="15.75" customHeight="1">
      <c r="B243" s="20"/>
    </row>
    <row r="244" spans="2:2" ht="15.75" customHeight="1">
      <c r="B244" s="20"/>
    </row>
    <row r="245" spans="2:2" ht="15.75" customHeight="1">
      <c r="B245" s="20"/>
    </row>
    <row r="246" spans="2:2" ht="15.75" customHeight="1">
      <c r="B246" s="20"/>
    </row>
    <row r="247" spans="2:2" ht="15.75" customHeight="1">
      <c r="B247" s="20"/>
    </row>
    <row r="248" spans="2:2" ht="15.75" customHeight="1">
      <c r="B248" s="20"/>
    </row>
    <row r="249" spans="2:2" ht="15.75" customHeight="1">
      <c r="B249" s="20"/>
    </row>
    <row r="250" spans="2:2" ht="15.75" customHeight="1">
      <c r="B250" s="20"/>
    </row>
    <row r="251" spans="2:2" ht="15.75" customHeight="1">
      <c r="B251" s="20"/>
    </row>
    <row r="252" spans="2:2" ht="15.75" customHeight="1">
      <c r="B252" s="20"/>
    </row>
    <row r="253" spans="2:2" ht="15.75" customHeight="1">
      <c r="B253" s="20"/>
    </row>
    <row r="254" spans="2:2" ht="15.75" customHeight="1">
      <c r="B254" s="20"/>
    </row>
    <row r="255" spans="2:2" ht="15.75" customHeight="1">
      <c r="B255" s="20"/>
    </row>
    <row r="256" spans="2:2" ht="15.75" customHeight="1">
      <c r="B256" s="20"/>
    </row>
    <row r="257" spans="2:2" ht="15.75" customHeight="1">
      <c r="B257" s="20"/>
    </row>
    <row r="258" spans="2:2" ht="15.75" customHeight="1">
      <c r="B258" s="20"/>
    </row>
    <row r="259" spans="2:2" ht="15.75" customHeight="1">
      <c r="B259" s="20"/>
    </row>
    <row r="260" spans="2:2" ht="15.75" customHeight="1">
      <c r="B260" s="20"/>
    </row>
    <row r="261" spans="2:2" ht="15.75" customHeight="1">
      <c r="B261" s="20"/>
    </row>
    <row r="262" spans="2:2" ht="15.75" customHeight="1">
      <c r="B262" s="20"/>
    </row>
    <row r="263" spans="2:2" ht="15.75" customHeight="1">
      <c r="B263" s="20"/>
    </row>
    <row r="264" spans="2:2" ht="15.75" customHeight="1">
      <c r="B264" s="20"/>
    </row>
    <row r="265" spans="2:2" ht="15.75" customHeight="1">
      <c r="B265" s="20"/>
    </row>
    <row r="266" spans="2:2" ht="15.75" customHeight="1">
      <c r="B266" s="20"/>
    </row>
    <row r="267" spans="2:2" ht="15.75" customHeight="1">
      <c r="B267" s="20"/>
    </row>
    <row r="268" spans="2:2" ht="15.75" customHeight="1">
      <c r="B268" s="20"/>
    </row>
    <row r="269" spans="2:2" ht="15.75" customHeight="1">
      <c r="B269" s="20"/>
    </row>
    <row r="270" spans="2:2" ht="15.75" customHeight="1">
      <c r="B270" s="20"/>
    </row>
    <row r="271" spans="2:2" ht="15.75" customHeight="1">
      <c r="B271" s="20"/>
    </row>
    <row r="272" spans="2:2" ht="15.75" customHeight="1">
      <c r="B272" s="20"/>
    </row>
    <row r="273" spans="2:2" ht="15.75" customHeight="1">
      <c r="B273" s="20"/>
    </row>
    <row r="274" spans="2:2" ht="15.75" customHeight="1">
      <c r="B274" s="20"/>
    </row>
    <row r="275" spans="2:2" ht="15.75" customHeight="1">
      <c r="B275" s="20"/>
    </row>
    <row r="276" spans="2:2" ht="15.75" customHeight="1">
      <c r="B276" s="20"/>
    </row>
    <row r="277" spans="2:2" ht="15.75" customHeight="1">
      <c r="B277" s="20"/>
    </row>
    <row r="278" spans="2:2" ht="15.75" customHeight="1">
      <c r="B278" s="20"/>
    </row>
    <row r="279" spans="2:2" ht="15.75" customHeight="1">
      <c r="B279" s="20"/>
    </row>
    <row r="280" spans="2:2" ht="15.75" customHeight="1">
      <c r="B280" s="20"/>
    </row>
    <row r="281" spans="2:2" ht="15.75" customHeight="1">
      <c r="B281" s="20"/>
    </row>
    <row r="282" spans="2:2" ht="15.75" customHeight="1">
      <c r="B282" s="20"/>
    </row>
    <row r="283" spans="2:2" ht="15.75" customHeight="1">
      <c r="B283" s="20"/>
    </row>
    <row r="284" spans="2:2" ht="15.75" customHeight="1">
      <c r="B284" s="20"/>
    </row>
    <row r="285" spans="2:2" ht="15.75" customHeight="1">
      <c r="B285" s="20"/>
    </row>
    <row r="286" spans="2:2" ht="15.75" customHeight="1">
      <c r="B286" s="20"/>
    </row>
    <row r="287" spans="2:2" ht="15.75" customHeight="1">
      <c r="B287" s="20"/>
    </row>
    <row r="288" spans="2:2" ht="15.75" customHeight="1">
      <c r="B288" s="20"/>
    </row>
    <row r="289" spans="2:2" ht="15.75" customHeight="1">
      <c r="B289" s="20"/>
    </row>
    <row r="290" spans="2:2" ht="15.75" customHeight="1">
      <c r="B290" s="20"/>
    </row>
    <row r="291" spans="2:2" ht="15.75" customHeight="1">
      <c r="B291" s="20"/>
    </row>
    <row r="292" spans="2:2" ht="15.75" customHeight="1">
      <c r="B292" s="20"/>
    </row>
    <row r="293" spans="2:2" ht="15.75" customHeight="1">
      <c r="B293" s="20"/>
    </row>
    <row r="294" spans="2:2" ht="15.75" customHeight="1">
      <c r="B294" s="20"/>
    </row>
    <row r="295" spans="2:2" ht="15.75" customHeight="1">
      <c r="B295" s="20"/>
    </row>
    <row r="296" spans="2:2" ht="15.75" customHeight="1">
      <c r="B296" s="20"/>
    </row>
    <row r="297" spans="2:2" ht="15.75" customHeight="1">
      <c r="B297" s="20"/>
    </row>
    <row r="298" spans="2:2" ht="15.75" customHeight="1">
      <c r="B298" s="20"/>
    </row>
    <row r="299" spans="2:2" ht="15.75" customHeight="1">
      <c r="B299" s="20"/>
    </row>
    <row r="300" spans="2:2" ht="15.75" customHeight="1">
      <c r="B300" s="20"/>
    </row>
    <row r="301" spans="2:2" ht="15.75" customHeight="1">
      <c r="B301" s="20"/>
    </row>
    <row r="302" spans="2:2" ht="15.75" customHeight="1">
      <c r="B302" s="20"/>
    </row>
    <row r="303" spans="2:2" ht="15.75" customHeight="1">
      <c r="B303" s="20"/>
    </row>
    <row r="304" spans="2:2" ht="15.75" customHeight="1">
      <c r="B304" s="20"/>
    </row>
    <row r="305" spans="2:2" ht="15.75" customHeight="1">
      <c r="B305" s="20"/>
    </row>
    <row r="306" spans="2:2" ht="15.75" customHeight="1">
      <c r="B306" s="20"/>
    </row>
    <row r="307" spans="2:2" ht="15.75" customHeight="1">
      <c r="B307" s="20"/>
    </row>
    <row r="308" spans="2:2" ht="15.75" customHeight="1">
      <c r="B308" s="20"/>
    </row>
    <row r="309" spans="2:2" ht="15.75" customHeight="1">
      <c r="B309" s="20"/>
    </row>
    <row r="310" spans="2:2" ht="15.75" customHeight="1">
      <c r="B310" s="20"/>
    </row>
    <row r="311" spans="2:2" ht="15.75" customHeight="1">
      <c r="B311" s="20"/>
    </row>
    <row r="312" spans="2:2" ht="15.75" customHeight="1">
      <c r="B312" s="20"/>
    </row>
    <row r="313" spans="2:2" ht="15.75" customHeight="1">
      <c r="B313" s="20"/>
    </row>
    <row r="314" spans="2:2" ht="15.75" customHeight="1">
      <c r="B314" s="20"/>
    </row>
    <row r="315" spans="2:2" ht="15.75" customHeight="1">
      <c r="B315" s="20"/>
    </row>
    <row r="316" spans="2:2" ht="15.75" customHeight="1">
      <c r="B316" s="20"/>
    </row>
    <row r="317" spans="2:2" ht="15.75" customHeight="1">
      <c r="B317" s="20"/>
    </row>
    <row r="318" spans="2:2" ht="15.75" customHeight="1">
      <c r="B318" s="20"/>
    </row>
    <row r="319" spans="2:2" ht="15.75" customHeight="1">
      <c r="B319" s="20"/>
    </row>
    <row r="320" spans="2:2" ht="15.75" customHeight="1">
      <c r="B320" s="20"/>
    </row>
    <row r="321" spans="2:2" ht="15.75" customHeight="1">
      <c r="B321" s="20"/>
    </row>
    <row r="322" spans="2:2" ht="15.75" customHeight="1">
      <c r="B322" s="20"/>
    </row>
    <row r="323" spans="2:2" ht="15.75" customHeight="1">
      <c r="B323" s="20"/>
    </row>
    <row r="324" spans="2:2" ht="15.75" customHeight="1">
      <c r="B324" s="20"/>
    </row>
    <row r="325" spans="2:2" ht="15.75" customHeight="1">
      <c r="B325" s="20"/>
    </row>
    <row r="326" spans="2:2" ht="15.75" customHeight="1">
      <c r="B326" s="20"/>
    </row>
    <row r="327" spans="2:2" ht="15.75" customHeight="1">
      <c r="B327" s="20"/>
    </row>
    <row r="328" spans="2:2" ht="15.75" customHeight="1">
      <c r="B328" s="20"/>
    </row>
    <row r="329" spans="2:2" ht="15.75" customHeight="1">
      <c r="B329" s="20"/>
    </row>
    <row r="330" spans="2:2" ht="15.75" customHeight="1">
      <c r="B330" s="20"/>
    </row>
    <row r="331" spans="2:2" ht="15.75" customHeight="1">
      <c r="B331" s="20"/>
    </row>
    <row r="332" spans="2:2" ht="15.75" customHeight="1">
      <c r="B332" s="20"/>
    </row>
    <row r="333" spans="2:2" ht="15.75" customHeight="1">
      <c r="B333" s="20"/>
    </row>
    <row r="334" spans="2:2" ht="15.75" customHeight="1">
      <c r="B334" s="20"/>
    </row>
    <row r="335" spans="2:2" ht="15.75" customHeight="1">
      <c r="B335" s="20"/>
    </row>
    <row r="336" spans="2:2" ht="15.75" customHeight="1">
      <c r="B336" s="20"/>
    </row>
    <row r="337" spans="2:2" ht="15.75" customHeight="1">
      <c r="B337" s="20"/>
    </row>
    <row r="338" spans="2:2" ht="15.75" customHeight="1">
      <c r="B338" s="20"/>
    </row>
    <row r="339" spans="2:2" ht="15.75" customHeight="1">
      <c r="B339" s="20"/>
    </row>
    <row r="340" spans="2:2" ht="15.75" customHeight="1">
      <c r="B340" s="20"/>
    </row>
    <row r="341" spans="2:2" ht="15.75" customHeight="1">
      <c r="B341" s="20"/>
    </row>
    <row r="342" spans="2:2" ht="15.75" customHeight="1">
      <c r="B342" s="20"/>
    </row>
    <row r="343" spans="2:2" ht="15.75" customHeight="1">
      <c r="B343" s="20"/>
    </row>
    <row r="344" spans="2:2" ht="15.75" customHeight="1">
      <c r="B344" s="20"/>
    </row>
    <row r="345" spans="2:2" ht="15.75" customHeight="1">
      <c r="B345" s="20"/>
    </row>
    <row r="346" spans="2:2" ht="15.75" customHeight="1">
      <c r="B346" s="20"/>
    </row>
    <row r="347" spans="2:2" ht="15.75" customHeight="1">
      <c r="B347" s="20"/>
    </row>
    <row r="348" spans="2:2" ht="15.75" customHeight="1">
      <c r="B348" s="20"/>
    </row>
    <row r="349" spans="2:2" ht="15.75" customHeight="1">
      <c r="B349" s="20"/>
    </row>
    <row r="350" spans="2:2" ht="15.75" customHeight="1">
      <c r="B350" s="20"/>
    </row>
    <row r="351" spans="2:2" ht="15.75" customHeight="1">
      <c r="B351" s="20"/>
    </row>
    <row r="352" spans="2:2" ht="15.75" customHeight="1">
      <c r="B352" s="20"/>
    </row>
    <row r="353" spans="2:2" ht="15.75" customHeight="1">
      <c r="B353" s="20"/>
    </row>
    <row r="354" spans="2:2" ht="15.75" customHeight="1">
      <c r="B354" s="20"/>
    </row>
    <row r="355" spans="2:2" ht="15.75" customHeight="1">
      <c r="B355" s="20"/>
    </row>
    <row r="356" spans="2:2" ht="15.75" customHeight="1">
      <c r="B356" s="20"/>
    </row>
    <row r="357" spans="2:2" ht="15.75" customHeight="1">
      <c r="B357" s="20"/>
    </row>
    <row r="358" spans="2:2" ht="15.75" customHeight="1">
      <c r="B358" s="20"/>
    </row>
    <row r="359" spans="2:2" ht="15.75" customHeight="1">
      <c r="B359" s="20"/>
    </row>
    <row r="360" spans="2:2" ht="15.75" customHeight="1">
      <c r="B360" s="20"/>
    </row>
    <row r="361" spans="2:2" ht="15.75" customHeight="1">
      <c r="B361" s="20"/>
    </row>
    <row r="362" spans="2:2" ht="15.75" customHeight="1">
      <c r="B362" s="20"/>
    </row>
    <row r="363" spans="2:2" ht="15.75" customHeight="1">
      <c r="B363" s="20"/>
    </row>
    <row r="364" spans="2:2" ht="15.75" customHeight="1">
      <c r="B364" s="20"/>
    </row>
    <row r="365" spans="2:2" ht="15.75" customHeight="1">
      <c r="B365" s="20"/>
    </row>
    <row r="366" spans="2:2" ht="15.75" customHeight="1">
      <c r="B366" s="20"/>
    </row>
    <row r="367" spans="2:2" ht="15.75" customHeight="1">
      <c r="B367" s="20"/>
    </row>
    <row r="368" spans="2:2" ht="15.75" customHeight="1">
      <c r="B368" s="20"/>
    </row>
    <row r="369" spans="2:2" ht="15.75" customHeight="1">
      <c r="B369" s="20"/>
    </row>
    <row r="370" spans="2:2" ht="15.75" customHeight="1">
      <c r="B370" s="20"/>
    </row>
    <row r="371" spans="2:2" ht="15.75" customHeight="1">
      <c r="B371" s="20"/>
    </row>
    <row r="372" spans="2:2" ht="15.75" customHeight="1">
      <c r="B372" s="20"/>
    </row>
    <row r="373" spans="2:2" ht="15.75" customHeight="1">
      <c r="B373" s="20"/>
    </row>
    <row r="374" spans="2:2" ht="15.75" customHeight="1">
      <c r="B374" s="20"/>
    </row>
    <row r="375" spans="2:2" ht="15.75" customHeight="1">
      <c r="B375" s="20"/>
    </row>
    <row r="376" spans="2:2" ht="15.75" customHeight="1">
      <c r="B376" s="20"/>
    </row>
    <row r="377" spans="2:2" ht="15.75" customHeight="1">
      <c r="B377" s="20"/>
    </row>
    <row r="378" spans="2:2" ht="15.75" customHeight="1">
      <c r="B378" s="20"/>
    </row>
    <row r="379" spans="2:2" ht="15.75" customHeight="1">
      <c r="B379" s="20"/>
    </row>
    <row r="380" spans="2:2" ht="15.75" customHeight="1">
      <c r="B380" s="20"/>
    </row>
    <row r="381" spans="2:2" ht="15.75" customHeight="1">
      <c r="B381" s="20"/>
    </row>
    <row r="382" spans="2:2" ht="15.75" customHeight="1">
      <c r="B382" s="20"/>
    </row>
    <row r="383" spans="2:2" ht="15.75" customHeight="1">
      <c r="B383" s="20"/>
    </row>
    <row r="384" spans="2:2" ht="15.75" customHeight="1">
      <c r="B384" s="20"/>
    </row>
    <row r="385" spans="2:2" ht="15.75" customHeight="1">
      <c r="B385" s="20"/>
    </row>
    <row r="386" spans="2:2" ht="15.75" customHeight="1">
      <c r="B386" s="20"/>
    </row>
    <row r="387" spans="2:2" ht="15.75" customHeight="1">
      <c r="B387" s="20"/>
    </row>
    <row r="388" spans="2:2" ht="15.75" customHeight="1">
      <c r="B388" s="20"/>
    </row>
    <row r="389" spans="2:2" ht="15.75" customHeight="1">
      <c r="B389" s="20"/>
    </row>
    <row r="390" spans="2:2" ht="15.75" customHeight="1">
      <c r="B390" s="20"/>
    </row>
    <row r="391" spans="2:2" ht="15.75" customHeight="1">
      <c r="B391" s="20"/>
    </row>
    <row r="392" spans="2:2" ht="15.75" customHeight="1">
      <c r="B392" s="20"/>
    </row>
    <row r="393" spans="2:2" ht="15.75" customHeight="1">
      <c r="B393" s="20"/>
    </row>
    <row r="394" spans="2:2" ht="15.75" customHeight="1">
      <c r="B394" s="20"/>
    </row>
    <row r="395" spans="2:2" ht="15.75" customHeight="1">
      <c r="B395" s="20"/>
    </row>
    <row r="396" spans="2:2" ht="15.75" customHeight="1">
      <c r="B396" s="20"/>
    </row>
    <row r="397" spans="2:2" ht="15.75" customHeight="1">
      <c r="B397" s="20"/>
    </row>
    <row r="398" spans="2:2" ht="15.75" customHeight="1">
      <c r="B398" s="20"/>
    </row>
    <row r="399" spans="2:2" ht="15.75" customHeight="1">
      <c r="B399" s="20"/>
    </row>
    <row r="400" spans="2:2" ht="15.75" customHeight="1">
      <c r="B400" s="20"/>
    </row>
    <row r="401" spans="2:2" ht="15.75" customHeight="1">
      <c r="B401" s="20"/>
    </row>
    <row r="402" spans="2:2" ht="15.75" customHeight="1">
      <c r="B402" s="20"/>
    </row>
    <row r="403" spans="2:2" ht="15.75" customHeight="1">
      <c r="B403" s="20"/>
    </row>
    <row r="404" spans="2:2" ht="15.75" customHeight="1">
      <c r="B404" s="20"/>
    </row>
    <row r="405" spans="2:2" ht="15.75" customHeight="1">
      <c r="B405" s="20"/>
    </row>
    <row r="406" spans="2:2" ht="15.75" customHeight="1">
      <c r="B406" s="20"/>
    </row>
    <row r="407" spans="2:2" ht="15.75" customHeight="1">
      <c r="B407" s="20"/>
    </row>
    <row r="408" spans="2:2" ht="15.75" customHeight="1">
      <c r="B408" s="20"/>
    </row>
    <row r="409" spans="2:2" ht="15.75" customHeight="1">
      <c r="B409" s="20"/>
    </row>
    <row r="410" spans="2:2" ht="15.75" customHeight="1">
      <c r="B410" s="20"/>
    </row>
    <row r="411" spans="2:2" ht="15.75" customHeight="1">
      <c r="B411" s="20"/>
    </row>
    <row r="412" spans="2:2" ht="15.75" customHeight="1">
      <c r="B412" s="20"/>
    </row>
    <row r="413" spans="2:2" ht="15.75" customHeight="1">
      <c r="B413" s="20"/>
    </row>
    <row r="414" spans="2:2" ht="15.75" customHeight="1">
      <c r="B414" s="20"/>
    </row>
    <row r="415" spans="2:2" ht="15.75" customHeight="1">
      <c r="B415" s="20"/>
    </row>
    <row r="416" spans="2:2" ht="15.75" customHeight="1">
      <c r="B416" s="20"/>
    </row>
    <row r="417" spans="2:2" ht="15.75" customHeight="1">
      <c r="B417" s="20"/>
    </row>
    <row r="418" spans="2:2" ht="15.75" customHeight="1">
      <c r="B418" s="20"/>
    </row>
    <row r="419" spans="2:2" ht="15.75" customHeight="1">
      <c r="B419" s="20"/>
    </row>
    <row r="420" spans="2:2" ht="15.75" customHeight="1">
      <c r="B420" s="20"/>
    </row>
    <row r="421" spans="2:2" ht="15.75" customHeight="1">
      <c r="B421" s="20"/>
    </row>
    <row r="422" spans="2:2" ht="15.75" customHeight="1">
      <c r="B422" s="20"/>
    </row>
    <row r="423" spans="2:2" ht="15.75" customHeight="1">
      <c r="B423" s="20"/>
    </row>
    <row r="424" spans="2:2" ht="15.75" customHeight="1">
      <c r="B424" s="20"/>
    </row>
    <row r="425" spans="2:2" ht="15.75" customHeight="1">
      <c r="B425" s="20"/>
    </row>
    <row r="426" spans="2:2" ht="15.75" customHeight="1">
      <c r="B426" s="20"/>
    </row>
    <row r="427" spans="2:2" ht="15.75" customHeight="1">
      <c r="B427" s="20"/>
    </row>
    <row r="428" spans="2:2" ht="15.75" customHeight="1">
      <c r="B428" s="20"/>
    </row>
    <row r="429" spans="2:2" ht="15.75" customHeight="1">
      <c r="B429" s="20"/>
    </row>
    <row r="430" spans="2:2" ht="15.75" customHeight="1">
      <c r="B430" s="20"/>
    </row>
    <row r="431" spans="2:2" ht="15.75" customHeight="1">
      <c r="B431" s="20"/>
    </row>
    <row r="432" spans="2:2" ht="15.75" customHeight="1">
      <c r="B432" s="20"/>
    </row>
    <row r="433" spans="2:2" ht="15.75" customHeight="1">
      <c r="B433" s="20"/>
    </row>
    <row r="434" spans="2:2" ht="15.75" customHeight="1">
      <c r="B434" s="20"/>
    </row>
    <row r="435" spans="2:2" ht="15.75" customHeight="1">
      <c r="B435" s="20"/>
    </row>
    <row r="436" spans="2:2" ht="15.75" customHeight="1">
      <c r="B436" s="20"/>
    </row>
    <row r="437" spans="2:2" ht="15.75" customHeight="1">
      <c r="B437" s="20"/>
    </row>
    <row r="438" spans="2:2" ht="15.75" customHeight="1">
      <c r="B438" s="20"/>
    </row>
    <row r="439" spans="2:2" ht="15.75" customHeight="1">
      <c r="B439" s="20"/>
    </row>
    <row r="440" spans="2:2" ht="15.75" customHeight="1">
      <c r="B440" s="20"/>
    </row>
    <row r="441" spans="2:2" ht="15.75" customHeight="1">
      <c r="B441" s="20"/>
    </row>
    <row r="442" spans="2:2" ht="15.75" customHeight="1">
      <c r="B442" s="20"/>
    </row>
    <row r="443" spans="2:2" ht="15.75" customHeight="1">
      <c r="B443" s="20"/>
    </row>
    <row r="444" spans="2:2" ht="15.75" customHeight="1">
      <c r="B444" s="20"/>
    </row>
    <row r="445" spans="2:2" ht="15.75" customHeight="1">
      <c r="B445" s="20"/>
    </row>
    <row r="446" spans="2:2" ht="15.75" customHeight="1">
      <c r="B446" s="20"/>
    </row>
    <row r="447" spans="2:2" ht="15.75" customHeight="1">
      <c r="B447" s="20"/>
    </row>
    <row r="448" spans="2:2" ht="15.75" customHeight="1">
      <c r="B448" s="20"/>
    </row>
    <row r="449" spans="2:2" ht="15.75" customHeight="1">
      <c r="B449" s="20"/>
    </row>
    <row r="450" spans="2:2" ht="15.75" customHeight="1">
      <c r="B450" s="20"/>
    </row>
    <row r="451" spans="2:2" ht="15.75" customHeight="1">
      <c r="B451" s="20"/>
    </row>
    <row r="452" spans="2:2" ht="15.75" customHeight="1">
      <c r="B452" s="20"/>
    </row>
    <row r="453" spans="2:2" ht="15.75" customHeight="1">
      <c r="B453" s="20"/>
    </row>
    <row r="454" spans="2:2" ht="15.75" customHeight="1">
      <c r="B454" s="20"/>
    </row>
    <row r="455" spans="2:2" ht="15.75" customHeight="1">
      <c r="B455" s="20"/>
    </row>
    <row r="456" spans="2:2" ht="15.75" customHeight="1">
      <c r="B456" s="20"/>
    </row>
    <row r="457" spans="2:2" ht="15.75" customHeight="1">
      <c r="B457" s="20"/>
    </row>
    <row r="458" spans="2:2" ht="15.75" customHeight="1">
      <c r="B458" s="20"/>
    </row>
    <row r="459" spans="2:2" ht="15.75" customHeight="1">
      <c r="B459" s="20"/>
    </row>
    <row r="460" spans="2:2" ht="15.75" customHeight="1">
      <c r="B460" s="20"/>
    </row>
    <row r="461" spans="2:2" ht="15.75" customHeight="1">
      <c r="B461" s="20"/>
    </row>
    <row r="462" spans="2:2" ht="15.75" customHeight="1">
      <c r="B462" s="20"/>
    </row>
    <row r="463" spans="2:2" ht="15.75" customHeight="1">
      <c r="B463" s="20"/>
    </row>
    <row r="464" spans="2:2" ht="15.75" customHeight="1">
      <c r="B464" s="20"/>
    </row>
    <row r="465" spans="2:2" ht="15.75" customHeight="1">
      <c r="B465" s="20"/>
    </row>
    <row r="466" spans="2:2" ht="15.75" customHeight="1">
      <c r="B466" s="20"/>
    </row>
    <row r="467" spans="2:2" ht="15.75" customHeight="1">
      <c r="B467" s="20"/>
    </row>
    <row r="468" spans="2:2" ht="15.75" customHeight="1">
      <c r="B468" s="20"/>
    </row>
    <row r="469" spans="2:2" ht="15.75" customHeight="1">
      <c r="B469" s="20"/>
    </row>
    <row r="470" spans="2:2" ht="15.75" customHeight="1">
      <c r="B470" s="20"/>
    </row>
    <row r="471" spans="2:2" ht="15.75" customHeight="1">
      <c r="B471" s="20"/>
    </row>
    <row r="472" spans="2:2" ht="15.75" customHeight="1">
      <c r="B472" s="20"/>
    </row>
    <row r="473" spans="2:2" ht="15.75" customHeight="1">
      <c r="B473" s="20"/>
    </row>
    <row r="474" spans="2:2" ht="15.75" customHeight="1">
      <c r="B474" s="20"/>
    </row>
    <row r="475" spans="2:2" ht="15.75" customHeight="1">
      <c r="B475" s="20"/>
    </row>
    <row r="476" spans="2:2" ht="15.75" customHeight="1">
      <c r="B476" s="20"/>
    </row>
    <row r="477" spans="2:2" ht="15.75" customHeight="1">
      <c r="B477" s="20"/>
    </row>
    <row r="478" spans="2:2" ht="15.75" customHeight="1">
      <c r="B478" s="20"/>
    </row>
    <row r="479" spans="2:2" ht="15.75" customHeight="1">
      <c r="B479" s="20"/>
    </row>
    <row r="480" spans="2:2" ht="15.75" customHeight="1">
      <c r="B480" s="20"/>
    </row>
    <row r="481" spans="2:2" ht="15.75" customHeight="1">
      <c r="B481" s="20"/>
    </row>
    <row r="482" spans="2:2" ht="15.75" customHeight="1">
      <c r="B482" s="20"/>
    </row>
    <row r="483" spans="2:2" ht="15.75" customHeight="1">
      <c r="B483" s="20"/>
    </row>
    <row r="484" spans="2:2" ht="15.75" customHeight="1">
      <c r="B484" s="20"/>
    </row>
    <row r="485" spans="2:2" ht="15.75" customHeight="1">
      <c r="B485" s="20"/>
    </row>
    <row r="486" spans="2:2" ht="15.75" customHeight="1">
      <c r="B486" s="20"/>
    </row>
    <row r="487" spans="2:2" ht="15.75" customHeight="1">
      <c r="B487" s="20"/>
    </row>
    <row r="488" spans="2:2" ht="15.75" customHeight="1">
      <c r="B488" s="20"/>
    </row>
    <row r="489" spans="2:2" ht="15.75" customHeight="1">
      <c r="B489" s="20"/>
    </row>
    <row r="490" spans="2:2" ht="15.75" customHeight="1">
      <c r="B490" s="20"/>
    </row>
    <row r="491" spans="2:2" ht="15.75" customHeight="1">
      <c r="B491" s="20"/>
    </row>
    <row r="492" spans="2:2" ht="15.75" customHeight="1">
      <c r="B492" s="20"/>
    </row>
    <row r="493" spans="2:2" ht="15.75" customHeight="1">
      <c r="B493" s="20"/>
    </row>
    <row r="494" spans="2:2" ht="15.75" customHeight="1">
      <c r="B494" s="20"/>
    </row>
    <row r="495" spans="2:2" ht="15.75" customHeight="1">
      <c r="B495" s="20"/>
    </row>
    <row r="496" spans="2:2" ht="15.75" customHeight="1">
      <c r="B496" s="20"/>
    </row>
    <row r="497" spans="2:2" ht="15.75" customHeight="1">
      <c r="B497" s="20"/>
    </row>
    <row r="498" spans="2:2" ht="15.75" customHeight="1">
      <c r="B498" s="20"/>
    </row>
    <row r="499" spans="2:2" ht="15.75" customHeight="1">
      <c r="B499" s="20"/>
    </row>
    <row r="500" spans="2:2" ht="15.75" customHeight="1">
      <c r="B500" s="20"/>
    </row>
    <row r="501" spans="2:2" ht="15.75" customHeight="1">
      <c r="B501" s="20"/>
    </row>
    <row r="502" spans="2:2" ht="15.75" customHeight="1">
      <c r="B502" s="20"/>
    </row>
    <row r="503" spans="2:2" ht="15.75" customHeight="1">
      <c r="B503" s="20"/>
    </row>
    <row r="504" spans="2:2" ht="15.75" customHeight="1">
      <c r="B504" s="20"/>
    </row>
    <row r="505" spans="2:2" ht="15.75" customHeight="1">
      <c r="B505" s="20"/>
    </row>
    <row r="506" spans="2:2" ht="15.75" customHeight="1">
      <c r="B506" s="20"/>
    </row>
    <row r="507" spans="2:2" ht="15.75" customHeight="1">
      <c r="B507" s="20"/>
    </row>
    <row r="508" spans="2:2" ht="15.75" customHeight="1">
      <c r="B508" s="20"/>
    </row>
    <row r="509" spans="2:2" ht="15.75" customHeight="1">
      <c r="B509" s="20"/>
    </row>
    <row r="510" spans="2:2" ht="15.75" customHeight="1">
      <c r="B510" s="20"/>
    </row>
    <row r="511" spans="2:2" ht="15.75" customHeight="1">
      <c r="B511" s="20"/>
    </row>
    <row r="512" spans="2:2" ht="15.75" customHeight="1">
      <c r="B512" s="20"/>
    </row>
    <row r="513" spans="2:2" ht="15.75" customHeight="1">
      <c r="B513" s="20"/>
    </row>
    <row r="514" spans="2:2" ht="15.75" customHeight="1">
      <c r="B514" s="20"/>
    </row>
    <row r="515" spans="2:2" ht="15.75" customHeight="1">
      <c r="B515" s="20"/>
    </row>
    <row r="516" spans="2:2" ht="15.75" customHeight="1">
      <c r="B516" s="20"/>
    </row>
    <row r="517" spans="2:2" ht="15.75" customHeight="1">
      <c r="B517" s="20"/>
    </row>
    <row r="518" spans="2:2" ht="15.75" customHeight="1">
      <c r="B518" s="20"/>
    </row>
    <row r="519" spans="2:2" ht="15.75" customHeight="1">
      <c r="B519" s="20"/>
    </row>
    <row r="520" spans="2:2" ht="15.75" customHeight="1">
      <c r="B520" s="20"/>
    </row>
    <row r="521" spans="2:2" ht="15.75" customHeight="1">
      <c r="B521" s="20"/>
    </row>
    <row r="522" spans="2:2" ht="15.75" customHeight="1">
      <c r="B522" s="20"/>
    </row>
    <row r="523" spans="2:2" ht="15.75" customHeight="1">
      <c r="B523" s="20"/>
    </row>
    <row r="524" spans="2:2" ht="15.75" customHeight="1">
      <c r="B524" s="20"/>
    </row>
    <row r="525" spans="2:2" ht="15.75" customHeight="1">
      <c r="B525" s="20"/>
    </row>
    <row r="526" spans="2:2" ht="15.75" customHeight="1">
      <c r="B526" s="20"/>
    </row>
    <row r="527" spans="2:2" ht="15.75" customHeight="1">
      <c r="B527" s="20"/>
    </row>
    <row r="528" spans="2:2" ht="15.75" customHeight="1">
      <c r="B528" s="20"/>
    </row>
    <row r="529" spans="2:2" ht="15.75" customHeight="1">
      <c r="B529" s="20"/>
    </row>
    <row r="530" spans="2:2" ht="15.75" customHeight="1">
      <c r="B530" s="20"/>
    </row>
    <row r="531" spans="2:2" ht="15.75" customHeight="1">
      <c r="B531" s="20"/>
    </row>
    <row r="532" spans="2:2" ht="15.75" customHeight="1">
      <c r="B532" s="20"/>
    </row>
    <row r="533" spans="2:2" ht="15.75" customHeight="1">
      <c r="B533" s="20"/>
    </row>
    <row r="534" spans="2:2" ht="15.75" customHeight="1">
      <c r="B534" s="20"/>
    </row>
    <row r="535" spans="2:2" ht="15.75" customHeight="1">
      <c r="B535" s="20"/>
    </row>
    <row r="536" spans="2:2" ht="15.75" customHeight="1">
      <c r="B536" s="20"/>
    </row>
    <row r="537" spans="2:2" ht="15.75" customHeight="1">
      <c r="B537" s="20"/>
    </row>
    <row r="538" spans="2:2" ht="15.75" customHeight="1">
      <c r="B538" s="20"/>
    </row>
    <row r="539" spans="2:2" ht="15.75" customHeight="1">
      <c r="B539" s="20"/>
    </row>
    <row r="540" spans="2:2" ht="15.75" customHeight="1">
      <c r="B540" s="20"/>
    </row>
    <row r="541" spans="2:2" ht="15.75" customHeight="1">
      <c r="B541" s="20"/>
    </row>
    <row r="542" spans="2:2" ht="15.75" customHeight="1">
      <c r="B542" s="20"/>
    </row>
    <row r="543" spans="2:2" ht="15.75" customHeight="1">
      <c r="B543" s="20"/>
    </row>
    <row r="544" spans="2:2" ht="15.75" customHeight="1">
      <c r="B544" s="20"/>
    </row>
    <row r="545" spans="2:2" ht="15.75" customHeight="1">
      <c r="B545" s="20"/>
    </row>
    <row r="546" spans="2:2" ht="15.75" customHeight="1">
      <c r="B546" s="20"/>
    </row>
    <row r="547" spans="2:2" ht="15.75" customHeight="1">
      <c r="B547" s="20"/>
    </row>
    <row r="548" spans="2:2" ht="15.75" customHeight="1">
      <c r="B548" s="20"/>
    </row>
    <row r="549" spans="2:2" ht="15.75" customHeight="1">
      <c r="B549" s="20"/>
    </row>
    <row r="550" spans="2:2" ht="15.75" customHeight="1">
      <c r="B550" s="20"/>
    </row>
    <row r="551" spans="2:2" ht="15.75" customHeight="1">
      <c r="B551" s="20"/>
    </row>
    <row r="552" spans="2:2" ht="15.75" customHeight="1">
      <c r="B552" s="20"/>
    </row>
    <row r="553" spans="2:2" ht="15.75" customHeight="1">
      <c r="B553" s="20"/>
    </row>
    <row r="554" spans="2:2" ht="15.75" customHeight="1">
      <c r="B554" s="20"/>
    </row>
    <row r="555" spans="2:2" ht="15.75" customHeight="1">
      <c r="B555" s="20"/>
    </row>
    <row r="556" spans="2:2" ht="15.75" customHeight="1">
      <c r="B556" s="20"/>
    </row>
    <row r="557" spans="2:2" ht="15.75" customHeight="1">
      <c r="B557" s="20"/>
    </row>
    <row r="558" spans="2:2" ht="15.75" customHeight="1">
      <c r="B558" s="20"/>
    </row>
    <row r="559" spans="2:2" ht="15.75" customHeight="1">
      <c r="B559" s="20"/>
    </row>
    <row r="560" spans="2:2" ht="15.75" customHeight="1">
      <c r="B560" s="20"/>
    </row>
    <row r="561" spans="2:2" ht="15.75" customHeight="1">
      <c r="B561" s="20"/>
    </row>
    <row r="562" spans="2:2" ht="15.75" customHeight="1">
      <c r="B562" s="20"/>
    </row>
    <row r="563" spans="2:2" ht="15.75" customHeight="1">
      <c r="B563" s="20"/>
    </row>
    <row r="564" spans="2:2" ht="15.75" customHeight="1">
      <c r="B564" s="20"/>
    </row>
    <row r="565" spans="2:2" ht="15.75" customHeight="1">
      <c r="B565" s="20"/>
    </row>
    <row r="566" spans="2:2" ht="15.75" customHeight="1">
      <c r="B566" s="20"/>
    </row>
    <row r="567" spans="2:2" ht="15.75" customHeight="1">
      <c r="B567" s="20"/>
    </row>
    <row r="568" spans="2:2" ht="15.75" customHeight="1">
      <c r="B568" s="20"/>
    </row>
    <row r="569" spans="2:2" ht="15.75" customHeight="1">
      <c r="B569" s="20"/>
    </row>
    <row r="570" spans="2:2" ht="15.75" customHeight="1">
      <c r="B570" s="20"/>
    </row>
    <row r="571" spans="2:2" ht="15.75" customHeight="1">
      <c r="B571" s="20"/>
    </row>
    <row r="572" spans="2:2" ht="15.75" customHeight="1">
      <c r="B572" s="20"/>
    </row>
    <row r="573" spans="2:2" ht="15.75" customHeight="1">
      <c r="B573" s="20"/>
    </row>
    <row r="574" spans="2:2" ht="15.75" customHeight="1">
      <c r="B574" s="20"/>
    </row>
    <row r="575" spans="2:2" ht="15.75" customHeight="1">
      <c r="B575" s="20"/>
    </row>
    <row r="576" spans="2:2" ht="15.75" customHeight="1">
      <c r="B576" s="20"/>
    </row>
    <row r="577" spans="2:2" ht="15.75" customHeight="1">
      <c r="B577" s="20"/>
    </row>
    <row r="578" spans="2:2" ht="15.75" customHeight="1">
      <c r="B578" s="20"/>
    </row>
    <row r="579" spans="2:2" ht="15.75" customHeight="1">
      <c r="B579" s="20"/>
    </row>
    <row r="580" spans="2:2" ht="15.75" customHeight="1">
      <c r="B580" s="20"/>
    </row>
    <row r="581" spans="2:2" ht="15.75" customHeight="1">
      <c r="B581" s="20"/>
    </row>
    <row r="582" spans="2:2" ht="15.75" customHeight="1">
      <c r="B582" s="20"/>
    </row>
    <row r="583" spans="2:2" ht="15.75" customHeight="1">
      <c r="B583" s="20"/>
    </row>
    <row r="584" spans="2:2" ht="15.75" customHeight="1">
      <c r="B584" s="20"/>
    </row>
    <row r="585" spans="2:2" ht="15.75" customHeight="1">
      <c r="B585" s="20"/>
    </row>
    <row r="586" spans="2:2" ht="15.75" customHeight="1">
      <c r="B586" s="20"/>
    </row>
    <row r="587" spans="2:2" ht="15.75" customHeight="1">
      <c r="B587" s="20"/>
    </row>
    <row r="588" spans="2:2" ht="15.75" customHeight="1">
      <c r="B588" s="20"/>
    </row>
    <row r="589" spans="2:2" ht="15.75" customHeight="1">
      <c r="B589" s="20"/>
    </row>
    <row r="590" spans="2:2" ht="15.75" customHeight="1">
      <c r="B590" s="20"/>
    </row>
    <row r="591" spans="2:2" ht="15.75" customHeight="1">
      <c r="B591" s="20"/>
    </row>
    <row r="592" spans="2:2" ht="15.75" customHeight="1">
      <c r="B592" s="20"/>
    </row>
    <row r="593" spans="2:2" ht="15.75" customHeight="1">
      <c r="B593" s="20"/>
    </row>
    <row r="594" spans="2:2" ht="15.75" customHeight="1">
      <c r="B594" s="20"/>
    </row>
    <row r="595" spans="2:2" ht="15.75" customHeight="1">
      <c r="B595" s="20"/>
    </row>
    <row r="596" spans="2:2" ht="15.75" customHeight="1">
      <c r="B596" s="20"/>
    </row>
    <row r="597" spans="2:2" ht="15.75" customHeight="1">
      <c r="B597" s="20"/>
    </row>
    <row r="598" spans="2:2" ht="15.75" customHeight="1">
      <c r="B598" s="20"/>
    </row>
    <row r="599" spans="2:2" ht="15.75" customHeight="1">
      <c r="B599" s="20"/>
    </row>
    <row r="600" spans="2:2" ht="15.75" customHeight="1">
      <c r="B600" s="20"/>
    </row>
    <row r="601" spans="2:2" ht="15.75" customHeight="1">
      <c r="B601" s="20"/>
    </row>
    <row r="602" spans="2:2" ht="15.75" customHeight="1">
      <c r="B602" s="20"/>
    </row>
    <row r="603" spans="2:2" ht="15.75" customHeight="1">
      <c r="B603" s="20"/>
    </row>
    <row r="604" spans="2:2" ht="15.75" customHeight="1">
      <c r="B604" s="20"/>
    </row>
    <row r="605" spans="2:2" ht="15.75" customHeight="1">
      <c r="B605" s="20"/>
    </row>
    <row r="606" spans="2:2" ht="15.75" customHeight="1">
      <c r="B606" s="20"/>
    </row>
    <row r="607" spans="2:2" ht="15.75" customHeight="1">
      <c r="B607" s="20"/>
    </row>
    <row r="608" spans="2:2" ht="15.75" customHeight="1">
      <c r="B608" s="20"/>
    </row>
    <row r="609" spans="2:2" ht="15.75" customHeight="1">
      <c r="B609" s="20"/>
    </row>
    <row r="610" spans="2:2" ht="15.75" customHeight="1">
      <c r="B610" s="20"/>
    </row>
    <row r="611" spans="2:2" ht="15.75" customHeight="1">
      <c r="B611" s="20"/>
    </row>
    <row r="612" spans="2:2" ht="15.75" customHeight="1">
      <c r="B612" s="20"/>
    </row>
    <row r="613" spans="2:2" ht="15.75" customHeight="1">
      <c r="B613" s="20"/>
    </row>
    <row r="614" spans="2:2" ht="15.75" customHeight="1">
      <c r="B614" s="20"/>
    </row>
    <row r="615" spans="2:2" ht="15.75" customHeight="1">
      <c r="B615" s="20"/>
    </row>
    <row r="616" spans="2:2" ht="15.75" customHeight="1">
      <c r="B616" s="20"/>
    </row>
    <row r="617" spans="2:2" ht="15.75" customHeight="1">
      <c r="B617" s="20"/>
    </row>
    <row r="618" spans="2:2" ht="15.75" customHeight="1">
      <c r="B618" s="20"/>
    </row>
    <row r="619" spans="2:2" ht="15.75" customHeight="1">
      <c r="B619" s="20"/>
    </row>
    <row r="620" spans="2:2" ht="15.75" customHeight="1">
      <c r="B620" s="20"/>
    </row>
    <row r="621" spans="2:2" ht="15.75" customHeight="1">
      <c r="B621" s="20"/>
    </row>
    <row r="622" spans="2:2" ht="15.75" customHeight="1">
      <c r="B622" s="20"/>
    </row>
    <row r="623" spans="2:2" ht="15.75" customHeight="1">
      <c r="B623" s="20"/>
    </row>
    <row r="624" spans="2:2" ht="15.75" customHeight="1">
      <c r="B624" s="20"/>
    </row>
    <row r="625" spans="2:2" ht="15.75" customHeight="1">
      <c r="B625" s="20"/>
    </row>
    <row r="626" spans="2:2" ht="15.75" customHeight="1">
      <c r="B626" s="20"/>
    </row>
    <row r="627" spans="2:2" ht="15.75" customHeight="1">
      <c r="B627" s="20"/>
    </row>
    <row r="628" spans="2:2" ht="15.75" customHeight="1">
      <c r="B628" s="20"/>
    </row>
    <row r="629" spans="2:2" ht="15.75" customHeight="1">
      <c r="B629" s="20"/>
    </row>
    <row r="630" spans="2:2" ht="15.75" customHeight="1">
      <c r="B630" s="20"/>
    </row>
    <row r="631" spans="2:2" ht="15.75" customHeight="1">
      <c r="B631" s="20"/>
    </row>
    <row r="632" spans="2:2" ht="15.75" customHeight="1">
      <c r="B632" s="20"/>
    </row>
    <row r="633" spans="2:2" ht="15.75" customHeight="1">
      <c r="B633" s="20"/>
    </row>
    <row r="634" spans="2:2" ht="15.75" customHeight="1">
      <c r="B634" s="20"/>
    </row>
    <row r="635" spans="2:2" ht="15.75" customHeight="1">
      <c r="B635" s="20"/>
    </row>
    <row r="636" spans="2:2" ht="15.75" customHeight="1">
      <c r="B636" s="20"/>
    </row>
    <row r="637" spans="2:2" ht="15.75" customHeight="1">
      <c r="B637" s="20"/>
    </row>
    <row r="638" spans="2:2" ht="15.75" customHeight="1">
      <c r="B638" s="20"/>
    </row>
    <row r="639" spans="2:2" ht="15.75" customHeight="1">
      <c r="B639" s="20"/>
    </row>
    <row r="640" spans="2:2" ht="15.75" customHeight="1">
      <c r="B640" s="20"/>
    </row>
    <row r="641" spans="2:2" ht="15.75" customHeight="1">
      <c r="B641" s="20"/>
    </row>
    <row r="642" spans="2:2" ht="15.75" customHeight="1">
      <c r="B642" s="20"/>
    </row>
    <row r="643" spans="2:2" ht="15.75" customHeight="1">
      <c r="B643" s="20"/>
    </row>
    <row r="644" spans="2:2" ht="15.75" customHeight="1">
      <c r="B644" s="20"/>
    </row>
    <row r="645" spans="2:2" ht="15.75" customHeight="1">
      <c r="B645" s="20"/>
    </row>
    <row r="646" spans="2:2" ht="15.75" customHeight="1">
      <c r="B646" s="20"/>
    </row>
    <row r="647" spans="2:2" ht="15.75" customHeight="1">
      <c r="B647" s="20"/>
    </row>
    <row r="648" spans="2:2" ht="15.75" customHeight="1">
      <c r="B648" s="20"/>
    </row>
    <row r="649" spans="2:2" ht="15.75" customHeight="1">
      <c r="B649" s="20"/>
    </row>
    <row r="650" spans="2:2" ht="15.75" customHeight="1">
      <c r="B650" s="20"/>
    </row>
    <row r="651" spans="2:2" ht="15.75" customHeight="1">
      <c r="B651" s="20"/>
    </row>
    <row r="652" spans="2:2" ht="15.75" customHeight="1">
      <c r="B652" s="20"/>
    </row>
    <row r="653" spans="2:2" ht="15.75" customHeight="1">
      <c r="B653" s="20"/>
    </row>
    <row r="654" spans="2:2" ht="15.75" customHeight="1">
      <c r="B654" s="20"/>
    </row>
    <row r="655" spans="2:2" ht="15.75" customHeight="1">
      <c r="B655" s="20"/>
    </row>
    <row r="656" spans="2:2" ht="15.75" customHeight="1">
      <c r="B656" s="20"/>
    </row>
    <row r="657" spans="2:2" ht="15.75" customHeight="1">
      <c r="B657" s="20"/>
    </row>
    <row r="658" spans="2:2" ht="15.75" customHeight="1">
      <c r="B658" s="20"/>
    </row>
    <row r="659" spans="2:2" ht="15.75" customHeight="1">
      <c r="B659" s="20"/>
    </row>
    <row r="660" spans="2:2" ht="15.75" customHeight="1">
      <c r="B660" s="20"/>
    </row>
    <row r="661" spans="2:2" ht="15.75" customHeight="1">
      <c r="B661" s="20"/>
    </row>
    <row r="662" spans="2:2" ht="15.75" customHeight="1">
      <c r="B662" s="20"/>
    </row>
    <row r="663" spans="2:2" ht="15.75" customHeight="1">
      <c r="B663" s="20"/>
    </row>
    <row r="664" spans="2:2" ht="15.75" customHeight="1">
      <c r="B664" s="20"/>
    </row>
    <row r="665" spans="2:2" ht="15.75" customHeight="1">
      <c r="B665" s="20"/>
    </row>
    <row r="666" spans="2:2" ht="15.75" customHeight="1">
      <c r="B666" s="20"/>
    </row>
    <row r="667" spans="2:2" ht="15.75" customHeight="1">
      <c r="B667" s="20"/>
    </row>
    <row r="668" spans="2:2" ht="15.75" customHeight="1">
      <c r="B668" s="20"/>
    </row>
    <row r="669" spans="2:2" ht="15.75" customHeight="1">
      <c r="B669" s="20"/>
    </row>
    <row r="670" spans="2:2" ht="15.75" customHeight="1">
      <c r="B670" s="20"/>
    </row>
    <row r="671" spans="2:2" ht="15.75" customHeight="1">
      <c r="B671" s="20"/>
    </row>
    <row r="672" spans="2:2" ht="15.75" customHeight="1">
      <c r="B672" s="20"/>
    </row>
    <row r="673" spans="2:2" ht="15.75" customHeight="1">
      <c r="B673" s="20"/>
    </row>
    <row r="674" spans="2:2" ht="15.75" customHeight="1">
      <c r="B674" s="20"/>
    </row>
    <row r="675" spans="2:2" ht="15.75" customHeight="1">
      <c r="B675" s="20"/>
    </row>
    <row r="676" spans="2:2" ht="15.75" customHeight="1">
      <c r="B676" s="20"/>
    </row>
    <row r="677" spans="2:2" ht="15.75" customHeight="1">
      <c r="B677" s="20"/>
    </row>
    <row r="678" spans="2:2" ht="15.75" customHeight="1">
      <c r="B678" s="20"/>
    </row>
    <row r="679" spans="2:2" ht="15.75" customHeight="1">
      <c r="B679" s="20"/>
    </row>
    <row r="680" spans="2:2" ht="15.75" customHeight="1">
      <c r="B680" s="20"/>
    </row>
    <row r="681" spans="2:2" ht="15.75" customHeight="1">
      <c r="B681" s="20"/>
    </row>
    <row r="682" spans="2:2" ht="15.75" customHeight="1">
      <c r="B682" s="20"/>
    </row>
    <row r="683" spans="2:2" ht="15.75" customHeight="1">
      <c r="B683" s="20"/>
    </row>
    <row r="684" spans="2:2" ht="15.75" customHeight="1">
      <c r="B684" s="20"/>
    </row>
    <row r="685" spans="2:2" ht="15.75" customHeight="1">
      <c r="B685" s="20"/>
    </row>
    <row r="686" spans="2:2" ht="15.75" customHeight="1">
      <c r="B686" s="20"/>
    </row>
    <row r="687" spans="2:2" ht="15.75" customHeight="1">
      <c r="B687" s="20"/>
    </row>
    <row r="688" spans="2:2" ht="15.75" customHeight="1">
      <c r="B688" s="20"/>
    </row>
    <row r="689" spans="2:2" ht="15.75" customHeight="1">
      <c r="B689" s="20"/>
    </row>
    <row r="690" spans="2:2" ht="15.75" customHeight="1">
      <c r="B690" s="20"/>
    </row>
    <row r="691" spans="2:2" ht="15.75" customHeight="1">
      <c r="B691" s="20"/>
    </row>
    <row r="692" spans="2:2" ht="15.75" customHeight="1">
      <c r="B692" s="20"/>
    </row>
    <row r="693" spans="2:2" ht="15.75" customHeight="1">
      <c r="B693" s="20"/>
    </row>
    <row r="694" spans="2:2" ht="15.75" customHeight="1">
      <c r="B694" s="20"/>
    </row>
    <row r="695" spans="2:2" ht="15.75" customHeight="1">
      <c r="B695" s="20"/>
    </row>
    <row r="696" spans="2:2" ht="15.75" customHeight="1">
      <c r="B696" s="20"/>
    </row>
    <row r="697" spans="2:2" ht="15.75" customHeight="1">
      <c r="B697" s="20"/>
    </row>
    <row r="698" spans="2:2" ht="15.75" customHeight="1">
      <c r="B698" s="20"/>
    </row>
    <row r="699" spans="2:2" ht="15.75" customHeight="1">
      <c r="B699" s="20"/>
    </row>
    <row r="700" spans="2:2" ht="15.75" customHeight="1">
      <c r="B700" s="20"/>
    </row>
    <row r="701" spans="2:2" ht="15.75" customHeight="1">
      <c r="B701" s="20"/>
    </row>
    <row r="702" spans="2:2" ht="15.75" customHeight="1">
      <c r="B702" s="20"/>
    </row>
    <row r="703" spans="2:2" ht="15.75" customHeight="1">
      <c r="B703" s="20"/>
    </row>
    <row r="704" spans="2:2" ht="15.75" customHeight="1">
      <c r="B704" s="20"/>
    </row>
    <row r="705" spans="2:2" ht="15.75" customHeight="1">
      <c r="B705" s="20"/>
    </row>
    <row r="706" spans="2:2" ht="15.75" customHeight="1">
      <c r="B706" s="20"/>
    </row>
    <row r="707" spans="2:2" ht="15.75" customHeight="1">
      <c r="B707" s="20"/>
    </row>
    <row r="708" spans="2:2" ht="15.75" customHeight="1">
      <c r="B708" s="20"/>
    </row>
    <row r="709" spans="2:2" ht="15.75" customHeight="1">
      <c r="B709" s="20"/>
    </row>
    <row r="710" spans="2:2" ht="15.75" customHeight="1">
      <c r="B710" s="20"/>
    </row>
    <row r="711" spans="2:2" ht="15.75" customHeight="1">
      <c r="B711" s="20"/>
    </row>
    <row r="712" spans="2:2" ht="15.75" customHeight="1">
      <c r="B712" s="20"/>
    </row>
    <row r="713" spans="2:2" ht="15.75" customHeight="1">
      <c r="B713" s="20"/>
    </row>
    <row r="714" spans="2:2" ht="15.75" customHeight="1">
      <c r="B714" s="20"/>
    </row>
    <row r="715" spans="2:2" ht="15.75" customHeight="1">
      <c r="B715" s="20"/>
    </row>
    <row r="716" spans="2:2" ht="15.75" customHeight="1">
      <c r="B716" s="20"/>
    </row>
    <row r="717" spans="2:2" ht="15.75" customHeight="1">
      <c r="B717" s="20"/>
    </row>
    <row r="718" spans="2:2" ht="15.75" customHeight="1">
      <c r="B718" s="20"/>
    </row>
    <row r="719" spans="2:2" ht="15.75" customHeight="1">
      <c r="B719" s="20"/>
    </row>
    <row r="720" spans="2:2" ht="15.75" customHeight="1">
      <c r="B720" s="20"/>
    </row>
    <row r="721" spans="2:2" ht="15.75" customHeight="1">
      <c r="B721" s="20"/>
    </row>
    <row r="722" spans="2:2" ht="15.75" customHeight="1">
      <c r="B722" s="20"/>
    </row>
    <row r="723" spans="2:2" ht="15.75" customHeight="1">
      <c r="B723" s="20"/>
    </row>
    <row r="724" spans="2:2" ht="15.75" customHeight="1">
      <c r="B724" s="20"/>
    </row>
    <row r="725" spans="2:2" ht="15.75" customHeight="1">
      <c r="B725" s="20"/>
    </row>
    <row r="726" spans="2:2" ht="15.75" customHeight="1">
      <c r="B726" s="20"/>
    </row>
    <row r="727" spans="2:2" ht="15.75" customHeight="1">
      <c r="B727" s="20"/>
    </row>
    <row r="728" spans="2:2" ht="15.75" customHeight="1">
      <c r="B728" s="20"/>
    </row>
    <row r="729" spans="2:2" ht="15.75" customHeight="1">
      <c r="B729" s="20"/>
    </row>
    <row r="730" spans="2:2" ht="15.75" customHeight="1">
      <c r="B730" s="20"/>
    </row>
    <row r="731" spans="2:2" ht="15.75" customHeight="1">
      <c r="B731" s="20"/>
    </row>
    <row r="732" spans="2:2" ht="15.75" customHeight="1">
      <c r="B732" s="20"/>
    </row>
    <row r="733" spans="2:2" ht="15.75" customHeight="1">
      <c r="B733" s="20"/>
    </row>
    <row r="734" spans="2:2" ht="15.75" customHeight="1">
      <c r="B734" s="20"/>
    </row>
    <row r="735" spans="2:2" ht="15.75" customHeight="1">
      <c r="B735" s="20"/>
    </row>
    <row r="736" spans="2:2" ht="15.75" customHeight="1">
      <c r="B736" s="20"/>
    </row>
    <row r="737" spans="2:2" ht="15.75" customHeight="1">
      <c r="B737" s="20"/>
    </row>
    <row r="738" spans="2:2" ht="15.75" customHeight="1">
      <c r="B738" s="20"/>
    </row>
    <row r="739" spans="2:2" ht="15.75" customHeight="1">
      <c r="B739" s="20"/>
    </row>
    <row r="740" spans="2:2" ht="15.75" customHeight="1">
      <c r="B740" s="20"/>
    </row>
    <row r="741" spans="2:2" ht="15.75" customHeight="1">
      <c r="B741" s="20"/>
    </row>
    <row r="742" spans="2:2" ht="15.75" customHeight="1">
      <c r="B742" s="20"/>
    </row>
    <row r="743" spans="2:2" ht="15.75" customHeight="1">
      <c r="B743" s="20"/>
    </row>
    <row r="744" spans="2:2" ht="15.75" customHeight="1">
      <c r="B744" s="20"/>
    </row>
    <row r="745" spans="2:2" ht="15.75" customHeight="1">
      <c r="B745" s="20"/>
    </row>
    <row r="746" spans="2:2" ht="15.75" customHeight="1">
      <c r="B746" s="20"/>
    </row>
    <row r="747" spans="2:2" ht="15.75" customHeight="1">
      <c r="B747" s="20"/>
    </row>
    <row r="748" spans="2:2" ht="15.75" customHeight="1">
      <c r="B748" s="20"/>
    </row>
    <row r="749" spans="2:2" ht="15.75" customHeight="1">
      <c r="B749" s="20"/>
    </row>
    <row r="750" spans="2:2" ht="15.75" customHeight="1">
      <c r="B750" s="20"/>
    </row>
    <row r="751" spans="2:2" ht="15.75" customHeight="1">
      <c r="B751" s="20"/>
    </row>
    <row r="752" spans="2:2" ht="15.75" customHeight="1">
      <c r="B752" s="20"/>
    </row>
    <row r="753" spans="2:2" ht="15.75" customHeight="1">
      <c r="B753" s="20"/>
    </row>
    <row r="754" spans="2:2" ht="15.75" customHeight="1">
      <c r="B754" s="20"/>
    </row>
    <row r="755" spans="2:2" ht="15.75" customHeight="1">
      <c r="B755" s="20"/>
    </row>
    <row r="756" spans="2:2" ht="15.75" customHeight="1">
      <c r="B756" s="20"/>
    </row>
    <row r="757" spans="2:2" ht="15.75" customHeight="1">
      <c r="B757" s="20"/>
    </row>
    <row r="758" spans="2:2" ht="15.75" customHeight="1">
      <c r="B758" s="20"/>
    </row>
    <row r="759" spans="2:2" ht="15.75" customHeight="1">
      <c r="B759" s="20"/>
    </row>
    <row r="760" spans="2:2" ht="15.75" customHeight="1">
      <c r="B760" s="20"/>
    </row>
    <row r="761" spans="2:2" ht="15.75" customHeight="1">
      <c r="B761" s="20"/>
    </row>
    <row r="762" spans="2:2" ht="15.75" customHeight="1">
      <c r="B762" s="20"/>
    </row>
    <row r="763" spans="2:2" ht="15.75" customHeight="1">
      <c r="B763" s="20"/>
    </row>
    <row r="764" spans="2:2" ht="15.75" customHeight="1">
      <c r="B764" s="20"/>
    </row>
    <row r="765" spans="2:2" ht="15.75" customHeight="1">
      <c r="B765" s="20"/>
    </row>
    <row r="766" spans="2:2" ht="15.75" customHeight="1">
      <c r="B766" s="20"/>
    </row>
    <row r="767" spans="2:2" ht="15.75" customHeight="1">
      <c r="B767" s="20"/>
    </row>
    <row r="768" spans="2:2" ht="15.75" customHeight="1">
      <c r="B768" s="20"/>
    </row>
    <row r="769" spans="2:2" ht="15.75" customHeight="1">
      <c r="B769" s="20"/>
    </row>
    <row r="770" spans="2:2" ht="15.75" customHeight="1">
      <c r="B770" s="20"/>
    </row>
    <row r="771" spans="2:2" ht="15.75" customHeight="1">
      <c r="B771" s="20"/>
    </row>
    <row r="772" spans="2:2" ht="15.75" customHeight="1">
      <c r="B772" s="20"/>
    </row>
    <row r="773" spans="2:2" ht="15.75" customHeight="1">
      <c r="B773" s="20"/>
    </row>
    <row r="774" spans="2:2" ht="15.75" customHeight="1">
      <c r="B774" s="20"/>
    </row>
    <row r="775" spans="2:2" ht="15.75" customHeight="1">
      <c r="B775" s="20"/>
    </row>
    <row r="776" spans="2:2" ht="15.75" customHeight="1">
      <c r="B776" s="20"/>
    </row>
    <row r="777" spans="2:2" ht="15.75" customHeight="1">
      <c r="B777" s="20"/>
    </row>
    <row r="778" spans="2:2" ht="15.75" customHeight="1">
      <c r="B778" s="20"/>
    </row>
    <row r="779" spans="2:2" ht="15.75" customHeight="1">
      <c r="B779" s="20"/>
    </row>
    <row r="780" spans="2:2" ht="15.75" customHeight="1">
      <c r="B780" s="20"/>
    </row>
    <row r="781" spans="2:2" ht="15.75" customHeight="1">
      <c r="B781" s="20"/>
    </row>
    <row r="782" spans="2:2" ht="15.75" customHeight="1">
      <c r="B782" s="20"/>
    </row>
    <row r="783" spans="2:2" ht="15.75" customHeight="1">
      <c r="B783" s="20"/>
    </row>
    <row r="784" spans="2:2" ht="15.75" customHeight="1">
      <c r="B784" s="20"/>
    </row>
    <row r="785" spans="2:2" ht="15.75" customHeight="1">
      <c r="B785" s="20"/>
    </row>
    <row r="786" spans="2:2" ht="15.75" customHeight="1">
      <c r="B786" s="20"/>
    </row>
    <row r="787" spans="2:2" ht="15.75" customHeight="1">
      <c r="B787" s="20"/>
    </row>
    <row r="788" spans="2:2" ht="15.75" customHeight="1">
      <c r="B788" s="20"/>
    </row>
    <row r="789" spans="2:2" ht="15.75" customHeight="1">
      <c r="B789" s="20"/>
    </row>
    <row r="790" spans="2:2" ht="15.75" customHeight="1">
      <c r="B790" s="20"/>
    </row>
    <row r="791" spans="2:2" ht="15.75" customHeight="1">
      <c r="B791" s="20"/>
    </row>
    <row r="792" spans="2:2" ht="15.75" customHeight="1">
      <c r="B792" s="20"/>
    </row>
    <row r="793" spans="2:2" ht="15.75" customHeight="1">
      <c r="B793" s="20"/>
    </row>
    <row r="794" spans="2:2" ht="15.75" customHeight="1">
      <c r="B794" s="20"/>
    </row>
    <row r="795" spans="2:2" ht="15.75" customHeight="1">
      <c r="B795" s="20"/>
    </row>
    <row r="796" spans="2:2" ht="15.75" customHeight="1">
      <c r="B796" s="20"/>
    </row>
    <row r="797" spans="2:2" ht="15.75" customHeight="1">
      <c r="B797" s="20"/>
    </row>
    <row r="798" spans="2:2" ht="15.75" customHeight="1">
      <c r="B798" s="20"/>
    </row>
    <row r="799" spans="2:2" ht="15.75" customHeight="1">
      <c r="B799" s="20"/>
    </row>
    <row r="800" spans="2:2" ht="15.75" customHeight="1">
      <c r="B800" s="20"/>
    </row>
    <row r="801" spans="2:2" ht="15.75" customHeight="1">
      <c r="B801" s="20"/>
    </row>
    <row r="802" spans="2:2" ht="15.75" customHeight="1">
      <c r="B802" s="20"/>
    </row>
    <row r="803" spans="2:2" ht="15.75" customHeight="1">
      <c r="B803" s="20"/>
    </row>
    <row r="804" spans="2:2" ht="15.75" customHeight="1">
      <c r="B804" s="20"/>
    </row>
    <row r="805" spans="2:2" ht="15.75" customHeight="1">
      <c r="B805" s="20"/>
    </row>
    <row r="806" spans="2:2" ht="15.75" customHeight="1">
      <c r="B806" s="20"/>
    </row>
    <row r="807" spans="2:2" ht="15.75" customHeight="1">
      <c r="B807" s="20"/>
    </row>
    <row r="808" spans="2:2" ht="15.75" customHeight="1">
      <c r="B808" s="20"/>
    </row>
    <row r="809" spans="2:2" ht="15.75" customHeight="1">
      <c r="B809" s="20"/>
    </row>
    <row r="810" spans="2:2" ht="15.75" customHeight="1">
      <c r="B810" s="20"/>
    </row>
    <row r="811" spans="2:2" ht="15.75" customHeight="1">
      <c r="B811" s="20"/>
    </row>
    <row r="812" spans="2:2" ht="15.75" customHeight="1">
      <c r="B812" s="20"/>
    </row>
    <row r="813" spans="2:2" ht="15.75" customHeight="1">
      <c r="B813" s="20"/>
    </row>
    <row r="814" spans="2:2" ht="15.75" customHeight="1">
      <c r="B814" s="20"/>
    </row>
    <row r="815" spans="2:2" ht="15.75" customHeight="1">
      <c r="B815" s="20"/>
    </row>
    <row r="816" spans="2:2" ht="15.75" customHeight="1">
      <c r="B816" s="20"/>
    </row>
    <row r="817" spans="2:2" ht="15.75" customHeight="1">
      <c r="B817" s="20"/>
    </row>
    <row r="818" spans="2:2" ht="15.75" customHeight="1">
      <c r="B818" s="20"/>
    </row>
    <row r="819" spans="2:2" ht="15.75" customHeight="1">
      <c r="B819" s="20"/>
    </row>
    <row r="820" spans="2:2" ht="15.75" customHeight="1">
      <c r="B820" s="20"/>
    </row>
    <row r="821" spans="2:2" ht="15.75" customHeight="1">
      <c r="B821" s="20"/>
    </row>
    <row r="822" spans="2:2" ht="15.75" customHeight="1">
      <c r="B822" s="20"/>
    </row>
    <row r="823" spans="2:2" ht="15.75" customHeight="1">
      <c r="B823" s="20"/>
    </row>
    <row r="824" spans="2:2" ht="15.75" customHeight="1">
      <c r="B824" s="20"/>
    </row>
    <row r="825" spans="2:2" ht="15.75" customHeight="1">
      <c r="B825" s="20"/>
    </row>
    <row r="826" spans="2:2" ht="15.75" customHeight="1">
      <c r="B826" s="20"/>
    </row>
    <row r="827" spans="2:2" ht="15.75" customHeight="1">
      <c r="B827" s="20"/>
    </row>
    <row r="828" spans="2:2" ht="15.75" customHeight="1">
      <c r="B828" s="20"/>
    </row>
    <row r="829" spans="2:2" ht="15.75" customHeight="1">
      <c r="B829" s="20"/>
    </row>
    <row r="830" spans="2:2" ht="15.75" customHeight="1">
      <c r="B830" s="20"/>
    </row>
    <row r="831" spans="2:2" ht="15.75" customHeight="1">
      <c r="B831" s="20"/>
    </row>
    <row r="832" spans="2:2" ht="15.75" customHeight="1">
      <c r="B832" s="20"/>
    </row>
    <row r="833" spans="2:2" ht="15.75" customHeight="1">
      <c r="B833" s="20"/>
    </row>
    <row r="834" spans="2:2" ht="15.75" customHeight="1">
      <c r="B834" s="20"/>
    </row>
    <row r="835" spans="2:2" ht="15.75" customHeight="1">
      <c r="B835" s="20"/>
    </row>
    <row r="836" spans="2:2" ht="15.75" customHeight="1">
      <c r="B836" s="20"/>
    </row>
    <row r="837" spans="2:2" ht="15.75" customHeight="1">
      <c r="B837" s="20"/>
    </row>
    <row r="838" spans="2:2" ht="15.75" customHeight="1">
      <c r="B838" s="20"/>
    </row>
    <row r="839" spans="2:2" ht="15.75" customHeight="1">
      <c r="B839" s="20"/>
    </row>
    <row r="840" spans="2:2" ht="15.75" customHeight="1">
      <c r="B840" s="20"/>
    </row>
    <row r="841" spans="2:2" ht="15.75" customHeight="1">
      <c r="B841" s="20"/>
    </row>
    <row r="842" spans="2:2" ht="15.75" customHeight="1">
      <c r="B842" s="20"/>
    </row>
    <row r="843" spans="2:2" ht="15.75" customHeight="1">
      <c r="B843" s="20"/>
    </row>
    <row r="844" spans="2:2" ht="15.75" customHeight="1">
      <c r="B844" s="20"/>
    </row>
    <row r="845" spans="2:2" ht="15.75" customHeight="1">
      <c r="B845" s="20"/>
    </row>
    <row r="846" spans="2:2" ht="15.75" customHeight="1">
      <c r="B846" s="20"/>
    </row>
    <row r="847" spans="2:2" ht="15.75" customHeight="1">
      <c r="B847" s="20"/>
    </row>
    <row r="848" spans="2:2" ht="15.75" customHeight="1">
      <c r="B848" s="20"/>
    </row>
    <row r="849" spans="2:2" ht="15.75" customHeight="1">
      <c r="B849" s="20"/>
    </row>
    <row r="850" spans="2:2" ht="15.75" customHeight="1">
      <c r="B850" s="20"/>
    </row>
    <row r="851" spans="2:2" ht="15.75" customHeight="1">
      <c r="B851" s="20"/>
    </row>
    <row r="852" spans="2:2" ht="15.75" customHeight="1">
      <c r="B852" s="20"/>
    </row>
    <row r="853" spans="2:2" ht="15.75" customHeight="1">
      <c r="B853" s="20"/>
    </row>
    <row r="854" spans="2:2" ht="15.75" customHeight="1">
      <c r="B854" s="20"/>
    </row>
    <row r="855" spans="2:2" ht="15.75" customHeight="1">
      <c r="B855" s="20"/>
    </row>
    <row r="856" spans="2:2" ht="15.75" customHeight="1">
      <c r="B856" s="20"/>
    </row>
    <row r="857" spans="2:2" ht="15.75" customHeight="1">
      <c r="B857" s="20"/>
    </row>
    <row r="858" spans="2:2" ht="15.75" customHeight="1">
      <c r="B858" s="20"/>
    </row>
    <row r="859" spans="2:2" ht="15.75" customHeight="1">
      <c r="B859" s="20"/>
    </row>
    <row r="860" spans="2:2" ht="15.75" customHeight="1">
      <c r="B860" s="20"/>
    </row>
    <row r="861" spans="2:2" ht="15.75" customHeight="1">
      <c r="B861" s="20"/>
    </row>
    <row r="862" spans="2:2" ht="15.75" customHeight="1">
      <c r="B862" s="20"/>
    </row>
    <row r="863" spans="2:2" ht="15.75" customHeight="1">
      <c r="B863" s="20"/>
    </row>
    <row r="864" spans="2:2" ht="15.75" customHeight="1">
      <c r="B864" s="20"/>
    </row>
    <row r="865" spans="2:2" ht="15.75" customHeight="1">
      <c r="B865" s="20"/>
    </row>
    <row r="866" spans="2:2" ht="15.75" customHeight="1">
      <c r="B866" s="20"/>
    </row>
    <row r="867" spans="2:2" ht="15.75" customHeight="1">
      <c r="B867" s="20"/>
    </row>
    <row r="868" spans="2:2" ht="15.75" customHeight="1">
      <c r="B868" s="20"/>
    </row>
    <row r="869" spans="2:2" ht="15.75" customHeight="1">
      <c r="B869" s="20"/>
    </row>
    <row r="870" spans="2:2" ht="15.75" customHeight="1">
      <c r="B870" s="20"/>
    </row>
    <row r="871" spans="2:2" ht="15.75" customHeight="1">
      <c r="B871" s="20"/>
    </row>
    <row r="872" spans="2:2" ht="15.75" customHeight="1">
      <c r="B872" s="20"/>
    </row>
    <row r="873" spans="2:2" ht="15.75" customHeight="1">
      <c r="B873" s="20"/>
    </row>
    <row r="874" spans="2:2" ht="15.75" customHeight="1">
      <c r="B874" s="20"/>
    </row>
    <row r="875" spans="2:2" ht="15.75" customHeight="1">
      <c r="B875" s="20"/>
    </row>
    <row r="876" spans="2:2" ht="15.75" customHeight="1">
      <c r="B876" s="20"/>
    </row>
    <row r="877" spans="2:2" ht="15.75" customHeight="1">
      <c r="B877" s="20"/>
    </row>
    <row r="878" spans="2:2" ht="15.75" customHeight="1">
      <c r="B878" s="20"/>
    </row>
    <row r="879" spans="2:2" ht="15.75" customHeight="1">
      <c r="B879" s="20"/>
    </row>
    <row r="880" spans="2:2" ht="15.75" customHeight="1">
      <c r="B880" s="20"/>
    </row>
    <row r="881" spans="2:2" ht="15.75" customHeight="1">
      <c r="B881" s="20"/>
    </row>
    <row r="882" spans="2:2" ht="15.75" customHeight="1">
      <c r="B882" s="20"/>
    </row>
    <row r="883" spans="2:2" ht="15.75" customHeight="1">
      <c r="B883" s="20"/>
    </row>
    <row r="884" spans="2:2" ht="15.75" customHeight="1">
      <c r="B884" s="20"/>
    </row>
    <row r="885" spans="2:2" ht="15.75" customHeight="1">
      <c r="B885" s="20"/>
    </row>
    <row r="886" spans="2:2" ht="15.75" customHeight="1">
      <c r="B886" s="20"/>
    </row>
    <row r="887" spans="2:2" ht="15.75" customHeight="1">
      <c r="B887" s="20"/>
    </row>
    <row r="888" spans="2:2" ht="15.75" customHeight="1">
      <c r="B888" s="20"/>
    </row>
    <row r="889" spans="2:2" ht="15.75" customHeight="1">
      <c r="B889" s="20"/>
    </row>
    <row r="890" spans="2:2" ht="15.75" customHeight="1">
      <c r="B890" s="20"/>
    </row>
    <row r="891" spans="2:2" ht="15.75" customHeight="1">
      <c r="B891" s="20"/>
    </row>
    <row r="892" spans="2:2" ht="15.75" customHeight="1">
      <c r="B892" s="20"/>
    </row>
    <row r="893" spans="2:2" ht="15.75" customHeight="1">
      <c r="B893" s="20"/>
    </row>
    <row r="894" spans="2:2" ht="15.75" customHeight="1">
      <c r="B894" s="20"/>
    </row>
    <row r="895" spans="2:2" ht="15.75" customHeight="1">
      <c r="B895" s="20"/>
    </row>
    <row r="896" spans="2:2" ht="15.75" customHeight="1">
      <c r="B896" s="20"/>
    </row>
    <row r="897" spans="2:2" ht="15.75" customHeight="1">
      <c r="B897" s="20"/>
    </row>
    <row r="898" spans="2:2" ht="15.75" customHeight="1">
      <c r="B898" s="20"/>
    </row>
    <row r="899" spans="2:2" ht="15.75" customHeight="1">
      <c r="B899" s="20"/>
    </row>
    <row r="900" spans="2:2" ht="15.75" customHeight="1">
      <c r="B900" s="20"/>
    </row>
    <row r="901" spans="2:2" ht="15.75" customHeight="1">
      <c r="B901" s="20"/>
    </row>
    <row r="902" spans="2:2" ht="15.75" customHeight="1">
      <c r="B902" s="20"/>
    </row>
    <row r="903" spans="2:2" ht="15.75" customHeight="1">
      <c r="B903" s="20"/>
    </row>
    <row r="904" spans="2:2" ht="15.75" customHeight="1">
      <c r="B904" s="20"/>
    </row>
    <row r="905" spans="2:2" ht="15.75" customHeight="1">
      <c r="B905" s="20"/>
    </row>
    <row r="906" spans="2:2" ht="15.75" customHeight="1">
      <c r="B906" s="20"/>
    </row>
    <row r="907" spans="2:2" ht="15.75" customHeight="1">
      <c r="B907" s="20"/>
    </row>
    <row r="908" spans="2:2" ht="15.75" customHeight="1">
      <c r="B908" s="20"/>
    </row>
    <row r="909" spans="2:2" ht="15.75" customHeight="1">
      <c r="B909" s="20"/>
    </row>
    <row r="910" spans="2:2" ht="15.75" customHeight="1">
      <c r="B910" s="20"/>
    </row>
    <row r="911" spans="2:2" ht="15.75" customHeight="1">
      <c r="B911" s="20"/>
    </row>
    <row r="912" spans="2:2" ht="15.75" customHeight="1">
      <c r="B912" s="20"/>
    </row>
    <row r="913" spans="2:2" ht="15.75" customHeight="1">
      <c r="B913" s="20"/>
    </row>
    <row r="914" spans="2:2" ht="15.75" customHeight="1">
      <c r="B914" s="20"/>
    </row>
    <row r="915" spans="2:2" ht="15.75" customHeight="1">
      <c r="B915" s="20"/>
    </row>
    <row r="916" spans="2:2" ht="15.75" customHeight="1">
      <c r="B916" s="20"/>
    </row>
    <row r="917" spans="2:2" ht="15.75" customHeight="1">
      <c r="B917" s="20"/>
    </row>
    <row r="918" spans="2:2" ht="15.75" customHeight="1">
      <c r="B918" s="20"/>
    </row>
    <row r="919" spans="2:2" ht="15.75" customHeight="1">
      <c r="B919" s="20"/>
    </row>
    <row r="920" spans="2:2" ht="15.75" customHeight="1">
      <c r="B920" s="20"/>
    </row>
    <row r="921" spans="2:2" ht="15.75" customHeight="1">
      <c r="B921" s="20"/>
    </row>
    <row r="922" spans="2:2" ht="15.75" customHeight="1">
      <c r="B922" s="20"/>
    </row>
    <row r="923" spans="2:2" ht="15.75" customHeight="1">
      <c r="B923" s="20"/>
    </row>
    <row r="924" spans="2:2" ht="15.75" customHeight="1">
      <c r="B924" s="20"/>
    </row>
    <row r="925" spans="2:2" ht="15.75" customHeight="1">
      <c r="B925" s="20"/>
    </row>
    <row r="926" spans="2:2" ht="15.75" customHeight="1">
      <c r="B926" s="20"/>
    </row>
    <row r="927" spans="2:2" ht="15.75" customHeight="1">
      <c r="B927" s="20"/>
    </row>
    <row r="928" spans="2:2" ht="15.75" customHeight="1">
      <c r="B928" s="20"/>
    </row>
    <row r="929" spans="2:2" ht="15.75" customHeight="1">
      <c r="B929" s="20"/>
    </row>
    <row r="930" spans="2:2" ht="15.75" customHeight="1">
      <c r="B930" s="20"/>
    </row>
    <row r="931" spans="2:2" ht="15.75" customHeight="1">
      <c r="B931" s="20"/>
    </row>
    <row r="932" spans="2:2" ht="15.75" customHeight="1">
      <c r="B932" s="20"/>
    </row>
    <row r="933" spans="2:2" ht="15.75" customHeight="1">
      <c r="B933" s="20"/>
    </row>
    <row r="934" spans="2:2" ht="15.75" customHeight="1">
      <c r="B934" s="20"/>
    </row>
    <row r="935" spans="2:2" ht="15.75" customHeight="1">
      <c r="B935" s="20"/>
    </row>
    <row r="936" spans="2:2" ht="15.75" customHeight="1">
      <c r="B936" s="20"/>
    </row>
    <row r="937" spans="2:2" ht="15.75" customHeight="1">
      <c r="B937" s="20"/>
    </row>
    <row r="938" spans="2:2" ht="15.75" customHeight="1">
      <c r="B938" s="20"/>
    </row>
    <row r="939" spans="2:2" ht="15.75" customHeight="1">
      <c r="B939" s="20"/>
    </row>
    <row r="940" spans="2:2" ht="15.75" customHeight="1">
      <c r="B940" s="20"/>
    </row>
    <row r="941" spans="2:2" ht="15.75" customHeight="1">
      <c r="B941" s="20"/>
    </row>
    <row r="942" spans="2:2" ht="15.75" customHeight="1">
      <c r="B942" s="20"/>
    </row>
    <row r="943" spans="2:2" ht="15.75" customHeight="1">
      <c r="B943" s="20"/>
    </row>
    <row r="944" spans="2:2" ht="15.75" customHeight="1">
      <c r="B944" s="20"/>
    </row>
    <row r="945" spans="2:2" ht="15.75" customHeight="1">
      <c r="B945" s="20"/>
    </row>
    <row r="946" spans="2:2" ht="15.75" customHeight="1">
      <c r="B946" s="20"/>
    </row>
    <row r="947" spans="2:2" ht="15.75" customHeight="1">
      <c r="B947" s="20"/>
    </row>
    <row r="948" spans="2:2" ht="15.75" customHeight="1">
      <c r="B948" s="20"/>
    </row>
    <row r="949" spans="2:2" ht="15.75" customHeight="1">
      <c r="B949" s="20"/>
    </row>
    <row r="950" spans="2:2" ht="15.75" customHeight="1">
      <c r="B950" s="20"/>
    </row>
    <row r="951" spans="2:2" ht="15.75" customHeight="1">
      <c r="B951" s="20"/>
    </row>
    <row r="952" spans="2:2" ht="15.75" customHeight="1">
      <c r="B952" s="20"/>
    </row>
    <row r="953" spans="2:2" ht="15.75" customHeight="1">
      <c r="B953" s="20"/>
    </row>
    <row r="954" spans="2:2" ht="15.75" customHeight="1">
      <c r="B954" s="20"/>
    </row>
    <row r="955" spans="2:2" ht="15.75" customHeight="1">
      <c r="B955" s="20"/>
    </row>
    <row r="956" spans="2:2" ht="15.75" customHeight="1">
      <c r="B956" s="20"/>
    </row>
    <row r="957" spans="2:2" ht="15.75" customHeight="1">
      <c r="B957" s="20"/>
    </row>
    <row r="958" spans="2:2" ht="15.75" customHeight="1">
      <c r="B958" s="20"/>
    </row>
    <row r="959" spans="2:2" ht="15.75" customHeight="1">
      <c r="B959" s="20"/>
    </row>
    <row r="960" spans="2:2" ht="15.75" customHeight="1">
      <c r="B960" s="20"/>
    </row>
    <row r="961" spans="2:2" ht="15.75" customHeight="1">
      <c r="B961" s="20"/>
    </row>
    <row r="962" spans="2:2" ht="15.75" customHeight="1">
      <c r="B962" s="20"/>
    </row>
    <row r="963" spans="2:2" ht="15.75" customHeight="1">
      <c r="B963" s="20"/>
    </row>
    <row r="964" spans="2:2" ht="15.75" customHeight="1">
      <c r="B964" s="20"/>
    </row>
    <row r="965" spans="2:2" ht="15.75" customHeight="1">
      <c r="B965" s="20"/>
    </row>
    <row r="966" spans="2:2" ht="15.75" customHeight="1">
      <c r="B966" s="20"/>
    </row>
    <row r="967" spans="2:2" ht="15.75" customHeight="1">
      <c r="B967" s="20"/>
    </row>
    <row r="968" spans="2:2" ht="15.75" customHeight="1">
      <c r="B968" s="20"/>
    </row>
    <row r="969" spans="2:2" ht="15.75" customHeight="1">
      <c r="B969" s="20"/>
    </row>
    <row r="970" spans="2:2" ht="15.75" customHeight="1">
      <c r="B970" s="20"/>
    </row>
    <row r="971" spans="2:2" ht="15.75" customHeight="1">
      <c r="B971" s="20"/>
    </row>
    <row r="972" spans="2:2" ht="15.75" customHeight="1">
      <c r="B972" s="20"/>
    </row>
    <row r="973" spans="2:2" ht="15.75" customHeight="1">
      <c r="B973" s="20"/>
    </row>
    <row r="974" spans="2:2" ht="15.75" customHeight="1">
      <c r="B974" s="20"/>
    </row>
    <row r="975" spans="2:2" ht="15.75" customHeight="1">
      <c r="B975" s="20"/>
    </row>
    <row r="976" spans="2:2" ht="15.75" customHeight="1">
      <c r="B976" s="20"/>
    </row>
    <row r="977" spans="2:2" ht="15.75" customHeight="1">
      <c r="B977" s="20"/>
    </row>
    <row r="978" spans="2:2" ht="15.75" customHeight="1">
      <c r="B978" s="20"/>
    </row>
    <row r="979" spans="2:2" ht="15.75" customHeight="1">
      <c r="B979" s="20"/>
    </row>
    <row r="980" spans="2:2" ht="15.75" customHeight="1">
      <c r="B980" s="20"/>
    </row>
    <row r="981" spans="2:2" ht="15.75" customHeight="1">
      <c r="B981" s="20"/>
    </row>
    <row r="982" spans="2:2" ht="15.75" customHeight="1">
      <c r="B982" s="20"/>
    </row>
    <row r="983" spans="2:2" ht="15.75" customHeight="1">
      <c r="B983" s="20"/>
    </row>
    <row r="984" spans="2:2" ht="15.75" customHeight="1">
      <c r="B984" s="20"/>
    </row>
    <row r="985" spans="2:2" ht="15.75" customHeight="1">
      <c r="B985" s="20"/>
    </row>
    <row r="986" spans="2:2" ht="15.75" customHeight="1">
      <c r="B986" s="20"/>
    </row>
    <row r="987" spans="2:2" ht="15.75" customHeight="1">
      <c r="B987" s="20"/>
    </row>
    <row r="988" spans="2:2" ht="15.75" customHeight="1">
      <c r="B988" s="20"/>
    </row>
    <row r="989" spans="2:2" ht="15.75" customHeight="1">
      <c r="B989" s="20"/>
    </row>
    <row r="990" spans="2:2" ht="15.75" customHeight="1">
      <c r="B990" s="20"/>
    </row>
    <row r="991" spans="2:2" ht="15.75" customHeight="1">
      <c r="B991" s="20"/>
    </row>
    <row r="992" spans="2:2" ht="15.75" customHeight="1">
      <c r="B992" s="20"/>
    </row>
    <row r="993" spans="2:2" ht="15.75" customHeight="1">
      <c r="B993" s="20"/>
    </row>
    <row r="994" spans="2:2" ht="15.75" customHeight="1">
      <c r="B994" s="20"/>
    </row>
    <row r="995" spans="2:2" ht="15.75" customHeight="1">
      <c r="B995" s="20"/>
    </row>
    <row r="996" spans="2:2" ht="15.75" customHeight="1">
      <c r="B996" s="20"/>
    </row>
    <row r="997" spans="2:2" ht="15.75" customHeight="1">
      <c r="B997" s="20"/>
    </row>
    <row r="998" spans="2:2" ht="15.75" customHeight="1">
      <c r="B998" s="20"/>
    </row>
    <row r="999" spans="2:2" ht="15.75" customHeight="1">
      <c r="B999" s="20"/>
    </row>
    <row r="1000" spans="2:2" ht="15.75" customHeight="1">
      <c r="B1000" s="20"/>
    </row>
  </sheetData>
  <mergeCells count="57">
    <mergeCell ref="B42:C42"/>
    <mergeCell ref="D42:G42"/>
    <mergeCell ref="A55:B55"/>
    <mergeCell ref="A56:B56"/>
    <mergeCell ref="A57:B57"/>
    <mergeCell ref="D46:D48"/>
    <mergeCell ref="B48:C48"/>
    <mergeCell ref="E48:F48"/>
    <mergeCell ref="A51:G51"/>
    <mergeCell ref="A52:B52"/>
    <mergeCell ref="A53:B53"/>
    <mergeCell ref="A54:B54"/>
    <mergeCell ref="B46:C46"/>
    <mergeCell ref="B47:C47"/>
    <mergeCell ref="B43:C43"/>
    <mergeCell ref="D43:G43"/>
    <mergeCell ref="A35:B35"/>
    <mergeCell ref="A36:B36"/>
    <mergeCell ref="A37:B37"/>
    <mergeCell ref="A40:G40"/>
    <mergeCell ref="B41:C41"/>
    <mergeCell ref="D41:G41"/>
    <mergeCell ref="B29:D29"/>
    <mergeCell ref="A31:G31"/>
    <mergeCell ref="A32:B32"/>
    <mergeCell ref="A33:B33"/>
    <mergeCell ref="A34:B34"/>
    <mergeCell ref="A23:B23"/>
    <mergeCell ref="B25:E25"/>
    <mergeCell ref="B26:D26"/>
    <mergeCell ref="B27:D27"/>
    <mergeCell ref="B28:D28"/>
    <mergeCell ref="C9:G9"/>
    <mergeCell ref="A11:G11"/>
    <mergeCell ref="A16:F16"/>
    <mergeCell ref="A5:B5"/>
    <mergeCell ref="C5:G5"/>
    <mergeCell ref="A6:B6"/>
    <mergeCell ref="C6:G6"/>
    <mergeCell ref="A7:B7"/>
    <mergeCell ref="C7:G7"/>
    <mergeCell ref="C8:G8"/>
    <mergeCell ref="A8:B8"/>
    <mergeCell ref="A9:B9"/>
    <mergeCell ref="A14:B14"/>
    <mergeCell ref="A1:G1"/>
    <mergeCell ref="A2:G2"/>
    <mergeCell ref="A3:B3"/>
    <mergeCell ref="C3:G3"/>
    <mergeCell ref="A4:B4"/>
    <mergeCell ref="C4:D4"/>
    <mergeCell ref="E4:G4"/>
    <mergeCell ref="A44:G44"/>
    <mergeCell ref="B45:C45"/>
    <mergeCell ref="E45:F45"/>
    <mergeCell ref="E46:F46"/>
    <mergeCell ref="E47:F47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24" zoomScale="80" zoomScaleNormal="80" workbookViewId="0">
      <selection activeCell="K40" sqref="K40"/>
    </sheetView>
  </sheetViews>
  <sheetFormatPr defaultColWidth="14.42578125" defaultRowHeight="15" customHeight="1"/>
  <cols>
    <col min="1" max="1" width="9.140625" customWidth="1"/>
    <col min="2" max="2" width="9.5703125" customWidth="1"/>
    <col min="3" max="3" width="9.140625" customWidth="1"/>
    <col min="4" max="4" width="10.140625" customWidth="1"/>
    <col min="5" max="9" width="9.140625" customWidth="1"/>
    <col min="10" max="10" width="10.28515625" customWidth="1"/>
    <col min="11" max="18" width="9.140625" customWidth="1"/>
    <col min="19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7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>
      <c r="A2" s="135" t="s">
        <v>119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7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153" t="str">
        <f>'DATA INPUT SHEET'!A3:E3</f>
        <v>Semester: _____llnd_</v>
      </c>
      <c r="B3" s="136"/>
      <c r="C3" s="136"/>
      <c r="D3" s="137"/>
      <c r="E3" s="153" t="str">
        <f>'DATA INPUT SHEET'!E3</f>
        <v>Name of the Faculty:_____Mr. Subodh Kumar_________________</v>
      </c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7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>
      <c r="A4" s="135" t="str">
        <f>'DATA INPUT SHEET'!A4:E4</f>
        <v>Subject Code: ______KCA205______</v>
      </c>
      <c r="B4" s="136"/>
      <c r="C4" s="136"/>
      <c r="D4" s="137"/>
      <c r="E4" s="135" t="str">
        <f>'DATA INPUT SHEET'!F4</f>
        <v>Total No. of Students: __101______</v>
      </c>
      <c r="F4" s="136"/>
      <c r="G4" s="136"/>
      <c r="H4" s="136"/>
      <c r="I4" s="137"/>
      <c r="J4" s="135" t="str">
        <f>'DATA INPUT SHEET'!K4</f>
        <v>Subject Name: _____DATA STRUCTURES &amp; ANALYSIS OF ALGORITHMS_____________</v>
      </c>
      <c r="K4" s="136"/>
      <c r="L4" s="136"/>
      <c r="M4" s="136"/>
      <c r="N4" s="136"/>
      <c r="O4" s="136"/>
      <c r="P4" s="136"/>
      <c r="Q4" s="137"/>
      <c r="R4" s="9"/>
      <c r="S4" s="9"/>
      <c r="T4" s="9"/>
      <c r="U4" s="9"/>
      <c r="V4" s="9"/>
      <c r="W4" s="9"/>
      <c r="X4" s="9"/>
      <c r="Y4" s="9"/>
      <c r="Z4" s="9"/>
    </row>
    <row r="5" spans="1:26">
      <c r="A5" s="184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7"/>
      <c r="R5" s="9"/>
      <c r="S5" s="9"/>
      <c r="T5" s="9"/>
      <c r="U5" s="9"/>
      <c r="V5" s="9"/>
      <c r="W5" s="9"/>
      <c r="X5" s="9"/>
      <c r="Y5" s="9"/>
      <c r="Z5" s="9"/>
    </row>
    <row r="6" spans="1:26" ht="30" customHeight="1">
      <c r="A6" s="191" t="str">
        <f>'DATA INPUT SHEET'!A9:C9</f>
        <v>CO1</v>
      </c>
      <c r="B6" s="136"/>
      <c r="C6" s="137"/>
      <c r="D6" s="151" t="str">
        <f>'DATA INPUT SHEET'!D9:Q9</f>
        <v>Explain the concept of data structure, abstract data types, algorithms,
analysis of algorithms and basic data organization schemes such as arrays
and linked lists.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7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>
      <c r="A7" s="191" t="str">
        <f>'DATA INPUT SHEET'!A10:C10</f>
        <v>CO2</v>
      </c>
      <c r="B7" s="136"/>
      <c r="C7" s="137"/>
      <c r="D7" s="151" t="str">
        <f>'DATA INPUT SHEET'!D10:Q10</f>
        <v>Describe the applications of stacks and queues and implement various
operations on them using arrays and linked lists.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7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>
      <c r="A8" s="191" t="str">
        <f>'DATA INPUT SHEET'!A11:C11</f>
        <v>CO3</v>
      </c>
      <c r="B8" s="136"/>
      <c r="C8" s="137"/>
      <c r="D8" s="151" t="str">
        <f>'DATA INPUT SHEET'!D11:Q11</f>
        <v>Describe the properties of graphs and trees and implement various
operations such as searching and traversal on them.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7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>
      <c r="A9" s="191" t="str">
        <f>'DATA INPUT SHEET'!A12:C12</f>
        <v>CO4</v>
      </c>
      <c r="B9" s="136"/>
      <c r="C9" s="137"/>
      <c r="D9" s="151" t="str">
        <f>'DATA INPUT SHEET'!D12:Q12</f>
        <v>Compare incremental and divide-and-conquer approaches of designing
algorithms for problems such as sorting and searching.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7"/>
      <c r="R9" s="9"/>
      <c r="S9" s="9"/>
      <c r="T9" s="9"/>
      <c r="U9" s="9"/>
      <c r="V9" s="9"/>
      <c r="W9" s="9"/>
      <c r="X9" s="9"/>
      <c r="Y9" s="9"/>
      <c r="Z9" s="9"/>
    </row>
    <row r="10" spans="1:26" ht="30" customHeight="1">
      <c r="A10" s="191" t="str">
        <f>'DATA INPUT SHEET'!A13:C13</f>
        <v>CO5</v>
      </c>
      <c r="B10" s="136"/>
      <c r="C10" s="137"/>
      <c r="D10" s="151" t="str">
        <f>'DATA INPUT SHEET'!D13:Q13</f>
        <v>Apply and analyze various design approaches such as Divide-and-Conquer,
greedy and dynamic for problem solving .</v>
      </c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7"/>
      <c r="R10" s="9"/>
      <c r="S10" s="9"/>
      <c r="T10" s="9"/>
      <c r="U10" s="9"/>
      <c r="V10" s="9"/>
      <c r="W10" s="9"/>
      <c r="X10" s="9"/>
      <c r="Y10" s="9"/>
      <c r="Z10" s="9"/>
    </row>
    <row r="11" spans="1:26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.75" customHeight="1">
      <c r="A12" s="188" t="s">
        <v>120</v>
      </c>
      <c r="B12" s="136"/>
      <c r="C12" s="136"/>
      <c r="D12" s="136"/>
      <c r="E12" s="136"/>
      <c r="F12" s="136"/>
      <c r="G12" s="136"/>
      <c r="H12" s="136"/>
      <c r="I12" s="136"/>
      <c r="J12" s="13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>
      <c r="A13" s="185" t="s">
        <v>121</v>
      </c>
      <c r="B13" s="137"/>
      <c r="C13" s="185" t="s">
        <v>122</v>
      </c>
      <c r="D13" s="136"/>
      <c r="E13" s="136"/>
      <c r="F13" s="136"/>
      <c r="G13" s="136"/>
      <c r="H13" s="136"/>
      <c r="I13" s="137"/>
      <c r="J13" s="32" t="s">
        <v>123</v>
      </c>
      <c r="K13" s="54"/>
      <c r="L13" s="54"/>
      <c r="M13" s="54"/>
      <c r="N13" s="54"/>
      <c r="O13" s="54"/>
      <c r="P13" s="54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>
      <c r="A14" s="184" t="s">
        <v>124</v>
      </c>
      <c r="B14" s="137"/>
      <c r="C14" s="189" t="s">
        <v>125</v>
      </c>
      <c r="D14" s="136"/>
      <c r="E14" s="136"/>
      <c r="F14" s="136"/>
      <c r="G14" s="136"/>
      <c r="H14" s="136"/>
      <c r="I14" s="137"/>
      <c r="J14" s="55">
        <v>3</v>
      </c>
      <c r="K14" s="54"/>
      <c r="L14" s="54"/>
      <c r="M14" s="54"/>
      <c r="N14" s="54"/>
      <c r="O14" s="54"/>
      <c r="P14" s="54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>
      <c r="A15" s="184" t="s">
        <v>126</v>
      </c>
      <c r="B15" s="137"/>
      <c r="C15" s="189" t="s">
        <v>127</v>
      </c>
      <c r="D15" s="136"/>
      <c r="E15" s="136"/>
      <c r="F15" s="136"/>
      <c r="G15" s="136"/>
      <c r="H15" s="136"/>
      <c r="I15" s="137"/>
      <c r="J15" s="55">
        <v>2</v>
      </c>
      <c r="K15" s="54"/>
      <c r="L15" s="54"/>
      <c r="M15" s="54"/>
      <c r="N15" s="54"/>
      <c r="O15" s="54"/>
      <c r="P15" s="54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>
      <c r="A16" s="184" t="s">
        <v>128</v>
      </c>
      <c r="B16" s="137"/>
      <c r="C16" s="189" t="s">
        <v>129</v>
      </c>
      <c r="D16" s="136"/>
      <c r="E16" s="136"/>
      <c r="F16" s="136"/>
      <c r="G16" s="136"/>
      <c r="H16" s="136"/>
      <c r="I16" s="137"/>
      <c r="J16" s="55">
        <v>1</v>
      </c>
      <c r="K16" s="54"/>
      <c r="L16" s="54"/>
      <c r="M16" s="54"/>
      <c r="N16" s="54"/>
      <c r="O16" s="54"/>
      <c r="P16" s="54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>
      <c r="A17" s="184" t="s">
        <v>130</v>
      </c>
      <c r="B17" s="137"/>
      <c r="C17" s="189" t="s">
        <v>131</v>
      </c>
      <c r="D17" s="136"/>
      <c r="E17" s="136"/>
      <c r="F17" s="136"/>
      <c r="G17" s="136"/>
      <c r="H17" s="136"/>
      <c r="I17" s="137"/>
      <c r="J17" s="55">
        <v>0</v>
      </c>
      <c r="K17" s="54"/>
      <c r="L17" s="54"/>
      <c r="M17" s="54"/>
      <c r="N17" s="54"/>
      <c r="O17" s="54"/>
      <c r="P17" s="54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>
      <c r="A20" s="185" t="s">
        <v>132</v>
      </c>
      <c r="B20" s="136"/>
      <c r="C20" s="136"/>
      <c r="D20" s="136"/>
      <c r="E20" s="137"/>
      <c r="F20" s="185" t="s">
        <v>133</v>
      </c>
      <c r="G20" s="136"/>
      <c r="H20" s="136"/>
      <c r="I20" s="137"/>
      <c r="J20" s="32">
        <f>'Student Feedback Analysis'!E10</f>
        <v>0</v>
      </c>
      <c r="K20" s="54"/>
      <c r="L20" s="54"/>
      <c r="M20" s="54"/>
      <c r="N20" s="54"/>
      <c r="O20" s="54"/>
      <c r="P20" s="54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86.25" customHeight="1">
      <c r="A21" s="32" t="s">
        <v>33</v>
      </c>
      <c r="B21" s="50" t="s">
        <v>78</v>
      </c>
      <c r="C21" s="50" t="s">
        <v>134</v>
      </c>
      <c r="D21" s="50" t="s">
        <v>135</v>
      </c>
      <c r="E21" s="50" t="s">
        <v>136</v>
      </c>
      <c r="F21" s="50" t="s">
        <v>137</v>
      </c>
      <c r="G21" s="50" t="s">
        <v>138</v>
      </c>
      <c r="H21" s="50" t="s">
        <v>139</v>
      </c>
      <c r="I21" s="50" t="s">
        <v>140</v>
      </c>
      <c r="J21" s="50" t="s">
        <v>141</v>
      </c>
      <c r="K21" s="9"/>
      <c r="L21" s="54"/>
      <c r="M21" s="54"/>
      <c r="N21" s="54"/>
      <c r="O21" s="54"/>
      <c r="P21" s="54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32">
        <v>1</v>
      </c>
      <c r="B22" s="32" t="s">
        <v>6</v>
      </c>
      <c r="C22" s="17">
        <v>101</v>
      </c>
      <c r="D22" s="56">
        <f>'Student Feedback Analysis'!$K$13</f>
        <v>58</v>
      </c>
      <c r="E22" s="56">
        <f>'Student Feedback Analysis'!$K$14</f>
        <v>34</v>
      </c>
      <c r="F22" s="56">
        <f>'Student Feedback Analysis'!$L$15</f>
        <v>8</v>
      </c>
      <c r="G22" s="56">
        <f>'Student Feedback Analysis'!$K$16</f>
        <v>2</v>
      </c>
      <c r="H22" s="55">
        <f t="shared" ref="H22:H26" si="0">IF(C22="NA","NA",C22*$J$14)</f>
        <v>303</v>
      </c>
      <c r="I22" s="55">
        <f t="shared" ref="I22:I26" si="1">IF(C22="NA","NA",3*D22+E22*2+1*F22+0*G22)</f>
        <v>250</v>
      </c>
      <c r="J22" s="57">
        <f t="shared" ref="J22:J26" si="2">IF(C22="NA","NA",(I22/H22)*100)</f>
        <v>82.508250825082513</v>
      </c>
      <c r="K22" s="9"/>
      <c r="L22" s="54"/>
      <c r="M22" s="54"/>
      <c r="N22" s="54"/>
      <c r="O22" s="54"/>
      <c r="P22" s="54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32">
        <v>2</v>
      </c>
      <c r="B23" s="32" t="s">
        <v>7</v>
      </c>
      <c r="C23" s="17">
        <v>101</v>
      </c>
      <c r="D23" s="56">
        <f>'Student Feedback Analysis'!$L$13</f>
        <v>56</v>
      </c>
      <c r="E23" s="56">
        <f>'Student Feedback Analysis'!$L$14</f>
        <v>36</v>
      </c>
      <c r="F23" s="56">
        <f>'Student Feedback Analysis'!$L$15</f>
        <v>8</v>
      </c>
      <c r="G23" s="56">
        <f>'Student Feedback Analysis'!$L$16</f>
        <v>1</v>
      </c>
      <c r="H23" s="55">
        <f t="shared" si="0"/>
        <v>303</v>
      </c>
      <c r="I23" s="55">
        <f t="shared" si="1"/>
        <v>248</v>
      </c>
      <c r="J23" s="57">
        <f t="shared" si="2"/>
        <v>81.848184818481855</v>
      </c>
      <c r="K23" s="9"/>
      <c r="L23" s="54"/>
      <c r="M23" s="54"/>
      <c r="N23" s="54"/>
      <c r="O23" s="54"/>
      <c r="P23" s="54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>
      <c r="A24" s="32">
        <v>3</v>
      </c>
      <c r="B24" s="32" t="s">
        <v>8</v>
      </c>
      <c r="C24" s="17">
        <v>101</v>
      </c>
      <c r="D24" s="56">
        <f>'Student Feedback Analysis'!$M$13</f>
        <v>57</v>
      </c>
      <c r="E24" s="56">
        <f>'Student Feedback Analysis'!$M$14</f>
        <v>37</v>
      </c>
      <c r="F24" s="56">
        <f>'Student Feedback Analysis'!$M$15</f>
        <v>7</v>
      </c>
      <c r="G24" s="56">
        <f>'Student Feedback Analysis'!$M$16</f>
        <v>0</v>
      </c>
      <c r="H24" s="55">
        <f t="shared" si="0"/>
        <v>303</v>
      </c>
      <c r="I24" s="55">
        <f t="shared" si="1"/>
        <v>252</v>
      </c>
      <c r="J24" s="57">
        <f t="shared" si="2"/>
        <v>83.168316831683171</v>
      </c>
      <c r="K24" s="9"/>
      <c r="L24" s="54"/>
      <c r="M24" s="54"/>
      <c r="N24" s="54"/>
      <c r="O24" s="54"/>
      <c r="P24" s="54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>
      <c r="A25" s="32">
        <v>4</v>
      </c>
      <c r="B25" s="32" t="s">
        <v>9</v>
      </c>
      <c r="C25" s="17">
        <v>101</v>
      </c>
      <c r="D25" s="56">
        <f>'Student Feedback Analysis'!$N$13</f>
        <v>60</v>
      </c>
      <c r="E25" s="56">
        <f>'Student Feedback Analysis'!$N$14</f>
        <v>36</v>
      </c>
      <c r="F25" s="56">
        <f>'Student Feedback Analysis'!$N$15</f>
        <v>3</v>
      </c>
      <c r="G25" s="56">
        <f>'Student Feedback Analysis'!$N$16</f>
        <v>2</v>
      </c>
      <c r="H25" s="55">
        <f t="shared" si="0"/>
        <v>303</v>
      </c>
      <c r="I25" s="55">
        <f t="shared" si="1"/>
        <v>255</v>
      </c>
      <c r="J25" s="57">
        <f t="shared" si="2"/>
        <v>84.158415841584159</v>
      </c>
      <c r="K25" s="9"/>
      <c r="L25" s="54"/>
      <c r="M25" s="54"/>
      <c r="N25" s="54"/>
      <c r="O25" s="54"/>
      <c r="P25" s="54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>
      <c r="A26" s="32">
        <v>5</v>
      </c>
      <c r="B26" s="32" t="s">
        <v>10</v>
      </c>
      <c r="C26" s="17">
        <v>101</v>
      </c>
      <c r="D26" s="56">
        <f>'Student Feedback Analysis'!$O$13</f>
        <v>60</v>
      </c>
      <c r="E26" s="56">
        <f>'Student Feedback Analysis'!$O$14</f>
        <v>33</v>
      </c>
      <c r="F26" s="56">
        <f>'Student Feedback Analysis'!$O$15</f>
        <v>7</v>
      </c>
      <c r="G26" s="56">
        <f>'Student Feedback Analysis'!$O$16</f>
        <v>1</v>
      </c>
      <c r="H26" s="55">
        <f t="shared" si="0"/>
        <v>303</v>
      </c>
      <c r="I26" s="55">
        <f t="shared" si="1"/>
        <v>253</v>
      </c>
      <c r="J26" s="57">
        <f t="shared" si="2"/>
        <v>83.4983498349835</v>
      </c>
      <c r="K26" s="9"/>
      <c r="L26" s="54"/>
      <c r="M26" s="54"/>
      <c r="N26" s="54"/>
      <c r="O26" s="54"/>
      <c r="P26" s="54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>
      <c r="A27" s="185" t="s">
        <v>142</v>
      </c>
      <c r="B27" s="136"/>
      <c r="C27" s="136"/>
      <c r="D27" s="136"/>
      <c r="E27" s="136"/>
      <c r="F27" s="136"/>
      <c r="G27" s="136"/>
      <c r="H27" s="136"/>
      <c r="I27" s="137"/>
      <c r="J27" s="57">
        <f>ROUND(AVERAGE(J22:J26),2)</f>
        <v>83.04</v>
      </c>
      <c r="K27" s="54"/>
      <c r="L27" s="54"/>
      <c r="M27" s="54"/>
      <c r="N27" s="54"/>
      <c r="O27" s="54"/>
      <c r="P27" s="54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186" t="s">
        <v>11</v>
      </c>
      <c r="B29" s="144"/>
      <c r="C29" s="144"/>
      <c r="D29" s="144"/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31" t="s">
        <v>12</v>
      </c>
      <c r="B30" s="31" t="s">
        <v>13</v>
      </c>
      <c r="C30" s="58" t="s">
        <v>14</v>
      </c>
      <c r="D30" s="31" t="s">
        <v>15</v>
      </c>
      <c r="E30" s="31" t="s">
        <v>16</v>
      </c>
      <c r="F30" s="31" t="s">
        <v>17</v>
      </c>
      <c r="G30" s="31" t="s">
        <v>18</v>
      </c>
      <c r="H30" s="31" t="s">
        <v>19</v>
      </c>
      <c r="I30" s="31" t="s">
        <v>20</v>
      </c>
      <c r="J30" s="31" t="s">
        <v>21</v>
      </c>
      <c r="K30" s="31" t="s">
        <v>22</v>
      </c>
      <c r="L30" s="31" t="s">
        <v>23</v>
      </c>
      <c r="M30" s="31" t="s">
        <v>24</v>
      </c>
      <c r="N30" s="31" t="s">
        <v>25</v>
      </c>
      <c r="O30" s="31" t="s">
        <v>26</v>
      </c>
      <c r="P30" s="31" t="s">
        <v>27</v>
      </c>
      <c r="Q30" s="31" t="s">
        <v>28</v>
      </c>
      <c r="R30" s="31" t="s">
        <v>29</v>
      </c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31">
        <v>1</v>
      </c>
      <c r="B31" s="58" t="s">
        <v>6</v>
      </c>
      <c r="C31" s="59" t="str">
        <f t="shared" ref="C31:C35" si="3">IF(ISNUMBER(C22),"A","NA")</f>
        <v>A</v>
      </c>
      <c r="D31" s="60">
        <f>IF('DATA INPUT SHEET'!D18="","",'DATA INPUT SHEET'!D18)</f>
        <v>2</v>
      </c>
      <c r="E31" s="60">
        <f>IF('DATA INPUT SHEET'!E18="","",'DATA INPUT SHEET'!E18)</f>
        <v>2</v>
      </c>
      <c r="F31" s="60">
        <f>IF('DATA INPUT SHEET'!F18="","",'DATA INPUT SHEET'!F18)</f>
        <v>2</v>
      </c>
      <c r="G31" s="60">
        <f>IF('DATA INPUT SHEET'!G18="","",'DATA INPUT SHEET'!G18)</f>
        <v>2</v>
      </c>
      <c r="H31" s="60">
        <f>IF('DATA INPUT SHEET'!H18="","",'DATA INPUT SHEET'!H18)</f>
        <v>2</v>
      </c>
      <c r="I31" s="60" t="str">
        <f>IF('DATA INPUT SHEET'!I18="","",'DATA INPUT SHEET'!I18)</f>
        <v>NA</v>
      </c>
      <c r="J31" s="60" t="str">
        <f>IF('DATA INPUT SHEET'!J18="","",'DATA INPUT SHEET'!J18)</f>
        <v>NA</v>
      </c>
      <c r="K31" s="60">
        <f>IF('DATA INPUT SHEET'!K18="","",'DATA INPUT SHEET'!K18)</f>
        <v>1</v>
      </c>
      <c r="L31" s="60">
        <f>IF('DATA INPUT SHEET'!L18="","",'DATA INPUT SHEET'!L18)</f>
        <v>2</v>
      </c>
      <c r="M31" s="60">
        <f>IF('DATA INPUT SHEET'!M18="","",'DATA INPUT SHEET'!M18)</f>
        <v>2</v>
      </c>
      <c r="N31" s="60">
        <f>IF('DATA INPUT SHEET'!N18="","",'DATA INPUT SHEET'!N18)</f>
        <v>2</v>
      </c>
      <c r="O31" s="60" t="str">
        <f>IF('DATA INPUT SHEET'!O18="","",'DATA INPUT SHEET'!O18)</f>
        <v>NA</v>
      </c>
      <c r="P31" s="60">
        <f>IF('DATA INPUT SHEET'!P18="","",'DATA INPUT SHEET'!P18)</f>
        <v>2</v>
      </c>
      <c r="Q31" s="60">
        <f>IF('DATA INPUT SHEET'!Q18="","",'DATA INPUT SHEET'!Q18)</f>
        <v>2</v>
      </c>
      <c r="R31" s="60">
        <f>IF('DATA INPUT SHEET'!R18="","",'DATA INPUT SHEET'!R18)</f>
        <v>2</v>
      </c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31">
        <v>2</v>
      </c>
      <c r="B32" s="58" t="s">
        <v>7</v>
      </c>
      <c r="C32" s="59" t="str">
        <f t="shared" si="3"/>
        <v>A</v>
      </c>
      <c r="D32" s="60">
        <f>IF('DATA INPUT SHEET'!D19="","",'DATA INPUT SHEET'!D19)</f>
        <v>2</v>
      </c>
      <c r="E32" s="60">
        <f>IF('DATA INPUT SHEET'!E19="","",'DATA INPUT SHEET'!E19)</f>
        <v>3</v>
      </c>
      <c r="F32" s="60">
        <f>IF('DATA INPUT SHEET'!F19="","",'DATA INPUT SHEET'!F19)</f>
        <v>2</v>
      </c>
      <c r="G32" s="60">
        <f>IF('DATA INPUT SHEET'!G19="","",'DATA INPUT SHEET'!G19)</f>
        <v>2</v>
      </c>
      <c r="H32" s="60">
        <f>IF('DATA INPUT SHEET'!H19="","",'DATA INPUT SHEET'!H19)</f>
        <v>2</v>
      </c>
      <c r="I32" s="60" t="str">
        <f>IF('DATA INPUT SHEET'!I19="","",'DATA INPUT SHEET'!I19)</f>
        <v>NA</v>
      </c>
      <c r="J32" s="60" t="str">
        <f>IF('DATA INPUT SHEET'!J19="","",'DATA INPUT SHEET'!J19)</f>
        <v>NA</v>
      </c>
      <c r="K32" s="60" t="str">
        <f>IF('DATA INPUT SHEET'!K19="","",'DATA INPUT SHEET'!K19)</f>
        <v>NA</v>
      </c>
      <c r="L32" s="60">
        <f>IF('DATA INPUT SHEET'!L19="","",'DATA INPUT SHEET'!L19)</f>
        <v>2</v>
      </c>
      <c r="M32" s="60">
        <f>IF('DATA INPUT SHEET'!M19="","",'DATA INPUT SHEET'!M19)</f>
        <v>2</v>
      </c>
      <c r="N32" s="60">
        <f>IF('DATA INPUT SHEET'!N19="","",'DATA INPUT SHEET'!N19)</f>
        <v>2</v>
      </c>
      <c r="O32" s="60" t="str">
        <f>IF('DATA INPUT SHEET'!O19="","",'DATA INPUT SHEET'!O19)</f>
        <v>NA</v>
      </c>
      <c r="P32" s="60">
        <f>IF('DATA INPUT SHEET'!P19="","",'DATA INPUT SHEET'!P19)</f>
        <v>2</v>
      </c>
      <c r="Q32" s="60">
        <f>IF('DATA INPUT SHEET'!Q19="","",'DATA INPUT SHEET'!Q19)</f>
        <v>2</v>
      </c>
      <c r="R32" s="60">
        <f>IF('DATA INPUT SHEET'!R19="","",'DATA INPUT SHEET'!R19)</f>
        <v>2</v>
      </c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31">
        <v>3</v>
      </c>
      <c r="B33" s="58" t="s">
        <v>8</v>
      </c>
      <c r="C33" s="59" t="str">
        <f t="shared" si="3"/>
        <v>A</v>
      </c>
      <c r="D33" s="60">
        <f>IF('DATA INPUT SHEET'!D20="","",'DATA INPUT SHEET'!D20)</f>
        <v>2</v>
      </c>
      <c r="E33" s="60">
        <f>IF('DATA INPUT SHEET'!E20="","",'DATA INPUT SHEET'!E20)</f>
        <v>2</v>
      </c>
      <c r="F33" s="60">
        <f>IF('DATA INPUT SHEET'!F20="","",'DATA INPUT SHEET'!F20)</f>
        <v>3</v>
      </c>
      <c r="G33" s="60">
        <f>IF('DATA INPUT SHEET'!G20="","",'DATA INPUT SHEET'!G20)</f>
        <v>2</v>
      </c>
      <c r="H33" s="60">
        <f>IF('DATA INPUT SHEET'!H20="","",'DATA INPUT SHEET'!H20)</f>
        <v>2</v>
      </c>
      <c r="I33" s="60" t="str">
        <f>IF('DATA INPUT SHEET'!I20="","",'DATA INPUT SHEET'!I20)</f>
        <v>NA</v>
      </c>
      <c r="J33" s="60" t="str">
        <f>IF('DATA INPUT SHEET'!J20="","",'DATA INPUT SHEET'!J20)</f>
        <v>NA</v>
      </c>
      <c r="K33" s="60">
        <f>IF('DATA INPUT SHEET'!K20="","",'DATA INPUT SHEET'!K20)</f>
        <v>2</v>
      </c>
      <c r="L33" s="60">
        <f>IF('DATA INPUT SHEET'!L20="","",'DATA INPUT SHEET'!L20)</f>
        <v>2</v>
      </c>
      <c r="M33" s="60">
        <f>IF('DATA INPUT SHEET'!M20="","",'DATA INPUT SHEET'!M20)</f>
        <v>2</v>
      </c>
      <c r="N33" s="60" t="str">
        <f>IF('DATA INPUT SHEET'!N20="","",'DATA INPUT SHEET'!N20)</f>
        <v>NA</v>
      </c>
      <c r="O33" s="60" t="str">
        <f>IF('DATA INPUT SHEET'!O20="","",'DATA INPUT SHEET'!O20)</f>
        <v>NA</v>
      </c>
      <c r="P33" s="60">
        <f>IF('DATA INPUT SHEET'!P20="","",'DATA INPUT SHEET'!P20)</f>
        <v>2</v>
      </c>
      <c r="Q33" s="60">
        <f>IF('DATA INPUT SHEET'!Q20="","",'DATA INPUT SHEET'!Q20)</f>
        <v>2</v>
      </c>
      <c r="R33" s="60">
        <f>IF('DATA INPUT SHEET'!R20="","",'DATA INPUT SHEET'!R20)</f>
        <v>2</v>
      </c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31">
        <v>4</v>
      </c>
      <c r="B34" s="58" t="s">
        <v>9</v>
      </c>
      <c r="C34" s="59" t="str">
        <f t="shared" si="3"/>
        <v>A</v>
      </c>
      <c r="D34" s="60">
        <f>IF('DATA INPUT SHEET'!D21="","",'DATA INPUT SHEET'!D21)</f>
        <v>2</v>
      </c>
      <c r="E34" s="60">
        <f>IF('DATA INPUT SHEET'!E21="","",'DATA INPUT SHEET'!E21)</f>
        <v>2</v>
      </c>
      <c r="F34" s="60">
        <f>IF('DATA INPUT SHEET'!F21="","",'DATA INPUT SHEET'!F21)</f>
        <v>2</v>
      </c>
      <c r="G34" s="60">
        <f>IF('DATA INPUT SHEET'!G21="","",'DATA INPUT SHEET'!G21)</f>
        <v>2</v>
      </c>
      <c r="H34" s="60">
        <f>IF('DATA INPUT SHEET'!H21="","",'DATA INPUT SHEET'!H21)</f>
        <v>2</v>
      </c>
      <c r="I34" s="60" t="str">
        <f>IF('DATA INPUT SHEET'!I21="","",'DATA INPUT SHEET'!I21)</f>
        <v>NA</v>
      </c>
      <c r="J34" s="60">
        <f>IF('DATA INPUT SHEET'!J21="","",'DATA INPUT SHEET'!J21)</f>
        <v>2</v>
      </c>
      <c r="K34" s="60">
        <f>IF('DATA INPUT SHEET'!K21="","",'DATA INPUT SHEET'!K21)</f>
        <v>2</v>
      </c>
      <c r="L34" s="60">
        <f>IF('DATA INPUT SHEET'!L21="","",'DATA INPUT SHEET'!L21)</f>
        <v>2</v>
      </c>
      <c r="M34" s="60">
        <f>IF('DATA INPUT SHEET'!M21="","",'DATA INPUT SHEET'!M21)</f>
        <v>2</v>
      </c>
      <c r="N34" s="60">
        <f>IF('DATA INPUT SHEET'!N21="","",'DATA INPUT SHEET'!N21)</f>
        <v>2</v>
      </c>
      <c r="O34" s="60" t="str">
        <f>IF('DATA INPUT SHEET'!O21="","",'DATA INPUT SHEET'!O21)</f>
        <v>NA</v>
      </c>
      <c r="P34" s="60">
        <f>IF('DATA INPUT SHEET'!P21="","",'DATA INPUT SHEET'!P21)</f>
        <v>2</v>
      </c>
      <c r="Q34" s="60">
        <f>IF('DATA INPUT SHEET'!Q21="","",'DATA INPUT SHEET'!Q21)</f>
        <v>2</v>
      </c>
      <c r="R34" s="60">
        <f>IF('DATA INPUT SHEET'!R21="","",'DATA INPUT SHEET'!R21)</f>
        <v>2</v>
      </c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31">
        <v>5</v>
      </c>
      <c r="B35" s="58" t="s">
        <v>10</v>
      </c>
      <c r="C35" s="59" t="str">
        <f t="shared" si="3"/>
        <v>A</v>
      </c>
      <c r="D35" s="60">
        <f>IF('DATA INPUT SHEET'!D22="","",'DATA INPUT SHEET'!D22)</f>
        <v>3</v>
      </c>
      <c r="E35" s="60">
        <f>IF('DATA INPUT SHEET'!E22="","",'DATA INPUT SHEET'!E22)</f>
        <v>2</v>
      </c>
      <c r="F35" s="60">
        <f>IF('DATA INPUT SHEET'!F22="","",'DATA INPUT SHEET'!F22)</f>
        <v>2</v>
      </c>
      <c r="G35" s="60">
        <f>IF('DATA INPUT SHEET'!G22="","",'DATA INPUT SHEET'!G22)</f>
        <v>2</v>
      </c>
      <c r="H35" s="60">
        <f>IF('DATA INPUT SHEET'!H22="","",'DATA INPUT SHEET'!H22)</f>
        <v>2</v>
      </c>
      <c r="I35" s="60">
        <f>IF('DATA INPUT SHEET'!I22="","",'DATA INPUT SHEET'!I22)</f>
        <v>2</v>
      </c>
      <c r="J35" s="60" t="str">
        <f>IF('DATA INPUT SHEET'!J22="","",'DATA INPUT SHEET'!J22)</f>
        <v>NA</v>
      </c>
      <c r="K35" s="60" t="str">
        <f>IF('DATA INPUT SHEET'!K22="","",'DATA INPUT SHEET'!K22)</f>
        <v>NA</v>
      </c>
      <c r="L35" s="60">
        <f>IF('DATA INPUT SHEET'!L22="","",'DATA INPUT SHEET'!L22)</f>
        <v>2</v>
      </c>
      <c r="M35" s="60">
        <f>IF('DATA INPUT SHEET'!M22="","",'DATA INPUT SHEET'!M22)</f>
        <v>2</v>
      </c>
      <c r="N35" s="60">
        <f>IF('DATA INPUT SHEET'!N22="","",'DATA INPUT SHEET'!N22)</f>
        <v>1</v>
      </c>
      <c r="O35" s="60" t="str">
        <f>IF('DATA INPUT SHEET'!O22="","",'DATA INPUT SHEET'!O22)</f>
        <v>NA</v>
      </c>
      <c r="P35" s="60">
        <f>IF('DATA INPUT SHEET'!P22="","",'DATA INPUT SHEET'!P22)</f>
        <v>2</v>
      </c>
      <c r="Q35" s="60">
        <f>IF('DATA INPUT SHEET'!Q22="","",'DATA INPUT SHEET'!Q22)</f>
        <v>2</v>
      </c>
      <c r="R35" s="60">
        <f>IF('DATA INPUT SHEET'!R22="","",'DATA INPUT SHEET'!R22)</f>
        <v>2</v>
      </c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180" t="s">
        <v>143</v>
      </c>
      <c r="B36" s="136"/>
      <c r="C36" s="137"/>
      <c r="D36" s="61">
        <f t="shared" ref="D36:R36" si="4">IF(SUMPRODUCT(--(D31:D35&lt;&gt;""))=0,"",ROUND(AVERAGE(D31:D35),2))</f>
        <v>2.2000000000000002</v>
      </c>
      <c r="E36" s="61">
        <f t="shared" si="4"/>
        <v>2.2000000000000002</v>
      </c>
      <c r="F36" s="61">
        <f t="shared" si="4"/>
        <v>2.2000000000000002</v>
      </c>
      <c r="G36" s="61">
        <f t="shared" si="4"/>
        <v>2</v>
      </c>
      <c r="H36" s="61">
        <f t="shared" si="4"/>
        <v>2</v>
      </c>
      <c r="I36" s="61">
        <f t="shared" si="4"/>
        <v>2</v>
      </c>
      <c r="J36" s="61">
        <f t="shared" si="4"/>
        <v>2</v>
      </c>
      <c r="K36" s="61">
        <f t="shared" si="4"/>
        <v>1.67</v>
      </c>
      <c r="L36" s="61">
        <f t="shared" si="4"/>
        <v>2</v>
      </c>
      <c r="M36" s="61">
        <f t="shared" si="4"/>
        <v>2</v>
      </c>
      <c r="N36" s="61">
        <f t="shared" si="4"/>
        <v>1.75</v>
      </c>
      <c r="O36" s="61" t="e">
        <f t="shared" si="4"/>
        <v>#DIV/0!</v>
      </c>
      <c r="P36" s="61">
        <f t="shared" si="4"/>
        <v>2</v>
      </c>
      <c r="Q36" s="61">
        <f t="shared" si="4"/>
        <v>2</v>
      </c>
      <c r="R36" s="61">
        <f t="shared" si="4"/>
        <v>2</v>
      </c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187" t="s">
        <v>144</v>
      </c>
      <c r="B38" s="144"/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62" t="s">
        <v>12</v>
      </c>
      <c r="B39" s="62" t="s">
        <v>74</v>
      </c>
      <c r="C39" s="58" t="s">
        <v>14</v>
      </c>
      <c r="D39" s="62" t="s">
        <v>15</v>
      </c>
      <c r="E39" s="62" t="s">
        <v>16</v>
      </c>
      <c r="F39" s="62" t="s">
        <v>17</v>
      </c>
      <c r="G39" s="62" t="s">
        <v>18</v>
      </c>
      <c r="H39" s="62" t="s">
        <v>19</v>
      </c>
      <c r="I39" s="62" t="s">
        <v>20</v>
      </c>
      <c r="J39" s="62" t="s">
        <v>21</v>
      </c>
      <c r="K39" s="62" t="s">
        <v>22</v>
      </c>
      <c r="L39" s="62" t="s">
        <v>23</v>
      </c>
      <c r="M39" s="62" t="s">
        <v>24</v>
      </c>
      <c r="N39" s="62" t="s">
        <v>25</v>
      </c>
      <c r="O39" s="62" t="s">
        <v>26</v>
      </c>
      <c r="P39" s="62" t="s">
        <v>27</v>
      </c>
      <c r="Q39" s="62" t="s">
        <v>28</v>
      </c>
      <c r="R39" s="62" t="s">
        <v>29</v>
      </c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62">
        <v>1</v>
      </c>
      <c r="B40" s="62" t="s">
        <v>6</v>
      </c>
      <c r="C40" s="59" t="str">
        <f t="shared" ref="C40:C44" si="5">IF(ISNUMBER(C22),"A","NA")</f>
        <v>A</v>
      </c>
      <c r="D40" s="63">
        <f t="shared" ref="D40:R40" si="6">IF(ISNUMBER(D31),D31*$J$22/100,"")</f>
        <v>1.6501650165016502</v>
      </c>
      <c r="E40" s="63">
        <f t="shared" si="6"/>
        <v>1.6501650165016502</v>
      </c>
      <c r="F40" s="63">
        <f t="shared" si="6"/>
        <v>1.6501650165016502</v>
      </c>
      <c r="G40" s="63">
        <f t="shared" si="6"/>
        <v>1.6501650165016502</v>
      </c>
      <c r="H40" s="63">
        <f t="shared" si="6"/>
        <v>1.6501650165016502</v>
      </c>
      <c r="I40" s="63" t="str">
        <f t="shared" si="6"/>
        <v/>
      </c>
      <c r="J40" s="63" t="str">
        <f t="shared" si="6"/>
        <v/>
      </c>
      <c r="K40" s="63">
        <f>IF(ISNUMBER(K31),K31*$J$22/100,"")</f>
        <v>0.82508250825082508</v>
      </c>
      <c r="L40" s="63">
        <f t="shared" si="6"/>
        <v>1.6501650165016502</v>
      </c>
      <c r="M40" s="63">
        <f t="shared" si="6"/>
        <v>1.6501650165016502</v>
      </c>
      <c r="N40" s="63">
        <f t="shared" si="6"/>
        <v>1.6501650165016502</v>
      </c>
      <c r="O40" s="63" t="str">
        <f t="shared" si="6"/>
        <v/>
      </c>
      <c r="P40" s="63">
        <f t="shared" si="6"/>
        <v>1.6501650165016502</v>
      </c>
      <c r="Q40" s="63">
        <f t="shared" si="6"/>
        <v>1.6501650165016502</v>
      </c>
      <c r="R40" s="63">
        <f t="shared" si="6"/>
        <v>1.6501650165016502</v>
      </c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62">
        <v>2</v>
      </c>
      <c r="B41" s="62" t="s">
        <v>7</v>
      </c>
      <c r="C41" s="59" t="str">
        <f t="shared" si="5"/>
        <v>A</v>
      </c>
      <c r="D41" s="63">
        <f t="shared" ref="D41:Q41" si="7">IF(ISNUMBER(D32),D32*$J$23/100,"")</f>
        <v>1.636963696369637</v>
      </c>
      <c r="E41" s="63">
        <f t="shared" si="7"/>
        <v>2.4554455445544559</v>
      </c>
      <c r="F41" s="63">
        <f t="shared" si="7"/>
        <v>1.636963696369637</v>
      </c>
      <c r="G41" s="63">
        <f t="shared" si="7"/>
        <v>1.636963696369637</v>
      </c>
      <c r="H41" s="63">
        <f t="shared" si="7"/>
        <v>1.636963696369637</v>
      </c>
      <c r="I41" s="63" t="str">
        <f t="shared" si="7"/>
        <v/>
      </c>
      <c r="J41" s="63" t="str">
        <f t="shared" si="7"/>
        <v/>
      </c>
      <c r="K41" s="63" t="str">
        <f t="shared" si="7"/>
        <v/>
      </c>
      <c r="L41" s="63">
        <f t="shared" si="7"/>
        <v>1.636963696369637</v>
      </c>
      <c r="M41" s="63">
        <f t="shared" si="7"/>
        <v>1.636963696369637</v>
      </c>
      <c r="N41" s="63">
        <f t="shared" si="7"/>
        <v>1.636963696369637</v>
      </c>
      <c r="O41" s="63" t="str">
        <f t="shared" si="7"/>
        <v/>
      </c>
      <c r="P41" s="63">
        <f t="shared" si="7"/>
        <v>1.636963696369637</v>
      </c>
      <c r="Q41" s="63">
        <f t="shared" si="7"/>
        <v>1.636963696369637</v>
      </c>
      <c r="R41" s="63">
        <f t="shared" ref="R41:R44" si="8">IF(ISNUMBER(R32),R32*$J$22/100,"")</f>
        <v>1.6501650165016502</v>
      </c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62">
        <v>3</v>
      </c>
      <c r="B42" s="62" t="s">
        <v>8</v>
      </c>
      <c r="C42" s="59" t="str">
        <f t="shared" si="5"/>
        <v>A</v>
      </c>
      <c r="D42" s="63">
        <f t="shared" ref="D42:Q42" si="9">IF(ISNUMBER(D33),D33*$J$24/100,"")</f>
        <v>1.6633663366336635</v>
      </c>
      <c r="E42" s="63">
        <f t="shared" si="9"/>
        <v>1.6633663366336635</v>
      </c>
      <c r="F42" s="63">
        <f t="shared" si="9"/>
        <v>2.495049504950495</v>
      </c>
      <c r="G42" s="63">
        <f t="shared" si="9"/>
        <v>1.6633663366336635</v>
      </c>
      <c r="H42" s="63">
        <f t="shared" si="9"/>
        <v>1.6633663366336635</v>
      </c>
      <c r="I42" s="63" t="str">
        <f t="shared" si="9"/>
        <v/>
      </c>
      <c r="J42" s="63" t="str">
        <f t="shared" si="9"/>
        <v/>
      </c>
      <c r="K42" s="63">
        <f t="shared" si="9"/>
        <v>1.6633663366336635</v>
      </c>
      <c r="L42" s="63">
        <f t="shared" si="9"/>
        <v>1.6633663366336635</v>
      </c>
      <c r="M42" s="63">
        <f t="shared" si="9"/>
        <v>1.6633663366336635</v>
      </c>
      <c r="N42" s="63" t="str">
        <f t="shared" si="9"/>
        <v/>
      </c>
      <c r="O42" s="63" t="str">
        <f t="shared" si="9"/>
        <v/>
      </c>
      <c r="P42" s="63">
        <f t="shared" si="9"/>
        <v>1.6633663366336635</v>
      </c>
      <c r="Q42" s="63">
        <f t="shared" si="9"/>
        <v>1.6633663366336635</v>
      </c>
      <c r="R42" s="63">
        <f t="shared" si="8"/>
        <v>1.6501650165016502</v>
      </c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62">
        <v>4</v>
      </c>
      <c r="B43" s="62" t="s">
        <v>9</v>
      </c>
      <c r="C43" s="59" t="str">
        <f t="shared" si="5"/>
        <v>A</v>
      </c>
      <c r="D43" s="63">
        <f t="shared" ref="D43:Q43" si="10">IF(ISNUMBER(D34),D34*$J$25/100,"")</f>
        <v>1.6831683168316831</v>
      </c>
      <c r="E43" s="63">
        <f t="shared" si="10"/>
        <v>1.6831683168316831</v>
      </c>
      <c r="F43" s="63">
        <f t="shared" si="10"/>
        <v>1.6831683168316831</v>
      </c>
      <c r="G43" s="63">
        <f t="shared" si="10"/>
        <v>1.6831683168316831</v>
      </c>
      <c r="H43" s="63">
        <f t="shared" si="10"/>
        <v>1.6831683168316831</v>
      </c>
      <c r="I43" s="63" t="str">
        <f t="shared" si="10"/>
        <v/>
      </c>
      <c r="J43" s="63">
        <f t="shared" si="10"/>
        <v>1.6831683168316831</v>
      </c>
      <c r="K43" s="63">
        <f t="shared" si="10"/>
        <v>1.6831683168316831</v>
      </c>
      <c r="L43" s="63">
        <f t="shared" si="10"/>
        <v>1.6831683168316831</v>
      </c>
      <c r="M43" s="63">
        <f t="shared" si="10"/>
        <v>1.6831683168316831</v>
      </c>
      <c r="N43" s="63">
        <f t="shared" si="10"/>
        <v>1.6831683168316831</v>
      </c>
      <c r="O43" s="63" t="str">
        <f t="shared" si="10"/>
        <v/>
      </c>
      <c r="P43" s="63">
        <f t="shared" si="10"/>
        <v>1.6831683168316831</v>
      </c>
      <c r="Q43" s="63">
        <f t="shared" si="10"/>
        <v>1.6831683168316831</v>
      </c>
      <c r="R43" s="63">
        <f t="shared" si="8"/>
        <v>1.6501650165016502</v>
      </c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62">
        <v>5</v>
      </c>
      <c r="B44" s="62" t="s">
        <v>10</v>
      </c>
      <c r="C44" s="59" t="str">
        <f t="shared" si="5"/>
        <v>A</v>
      </c>
      <c r="D44" s="63">
        <f t="shared" ref="D44:Q44" si="11">IF(ISNUMBER(D35),D35*$J$26/100,"")</f>
        <v>2.504950495049505</v>
      </c>
      <c r="E44" s="63">
        <f t="shared" si="11"/>
        <v>1.66996699669967</v>
      </c>
      <c r="F44" s="63">
        <f t="shared" si="11"/>
        <v>1.66996699669967</v>
      </c>
      <c r="G44" s="63">
        <f t="shared" si="11"/>
        <v>1.66996699669967</v>
      </c>
      <c r="H44" s="63">
        <f t="shared" si="11"/>
        <v>1.66996699669967</v>
      </c>
      <c r="I44" s="63">
        <f t="shared" si="11"/>
        <v>1.66996699669967</v>
      </c>
      <c r="J44" s="63" t="str">
        <f t="shared" si="11"/>
        <v/>
      </c>
      <c r="K44" s="63" t="str">
        <f t="shared" si="11"/>
        <v/>
      </c>
      <c r="L44" s="63">
        <f t="shared" si="11"/>
        <v>1.66996699669967</v>
      </c>
      <c r="M44" s="63">
        <f t="shared" si="11"/>
        <v>1.66996699669967</v>
      </c>
      <c r="N44" s="63">
        <f t="shared" si="11"/>
        <v>0.83498349834983498</v>
      </c>
      <c r="O44" s="63" t="str">
        <f t="shared" si="11"/>
        <v/>
      </c>
      <c r="P44" s="63">
        <f t="shared" si="11"/>
        <v>1.66996699669967</v>
      </c>
      <c r="Q44" s="63">
        <f t="shared" si="11"/>
        <v>1.66996699669967</v>
      </c>
      <c r="R44" s="63">
        <f t="shared" si="8"/>
        <v>1.6501650165016502</v>
      </c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190" t="s">
        <v>143</v>
      </c>
      <c r="B45" s="136"/>
      <c r="C45" s="137"/>
      <c r="D45" s="63">
        <f t="shared" ref="D45:R45" si="12">IF(SUMPRODUCT(--(D31:D35&lt;&gt;""))=0,"",ROUND(AVERAGE(D40:D44),2))</f>
        <v>1.83</v>
      </c>
      <c r="E45" s="63">
        <f t="shared" si="12"/>
        <v>1.82</v>
      </c>
      <c r="F45" s="63">
        <f t="shared" si="12"/>
        <v>1.83</v>
      </c>
      <c r="G45" s="63">
        <f t="shared" si="12"/>
        <v>1.66</v>
      </c>
      <c r="H45" s="63">
        <f t="shared" si="12"/>
        <v>1.66</v>
      </c>
      <c r="I45" s="63">
        <f t="shared" si="12"/>
        <v>1.67</v>
      </c>
      <c r="J45" s="63">
        <f t="shared" si="12"/>
        <v>1.68</v>
      </c>
      <c r="K45" s="63">
        <f t="shared" si="12"/>
        <v>1.39</v>
      </c>
      <c r="L45" s="63">
        <f t="shared" si="12"/>
        <v>1.66</v>
      </c>
      <c r="M45" s="63">
        <f t="shared" si="12"/>
        <v>1.66</v>
      </c>
      <c r="N45" s="63">
        <f t="shared" si="12"/>
        <v>1.45</v>
      </c>
      <c r="O45" s="63" t="e">
        <f t="shared" si="12"/>
        <v>#DIV/0!</v>
      </c>
      <c r="P45" s="63">
        <f t="shared" si="12"/>
        <v>1.66</v>
      </c>
      <c r="Q45" s="63">
        <f t="shared" si="12"/>
        <v>1.66</v>
      </c>
      <c r="R45" s="63">
        <f t="shared" si="12"/>
        <v>1.65</v>
      </c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36">
    <mergeCell ref="A45:C45"/>
    <mergeCell ref="A4:D4"/>
    <mergeCell ref="A6:C6"/>
    <mergeCell ref="A7:C7"/>
    <mergeCell ref="A8:C8"/>
    <mergeCell ref="A9:C9"/>
    <mergeCell ref="A10:C10"/>
    <mergeCell ref="A13:B13"/>
    <mergeCell ref="A15:B15"/>
    <mergeCell ref="C15:I15"/>
    <mergeCell ref="A16:B16"/>
    <mergeCell ref="C16:I16"/>
    <mergeCell ref="A17:B17"/>
    <mergeCell ref="C17:I17"/>
    <mergeCell ref="A20:E20"/>
    <mergeCell ref="F20:I20"/>
    <mergeCell ref="A27:I27"/>
    <mergeCell ref="A29:R29"/>
    <mergeCell ref="A38:R38"/>
    <mergeCell ref="A36:C36"/>
    <mergeCell ref="A12:J12"/>
    <mergeCell ref="C13:I13"/>
    <mergeCell ref="C14:I14"/>
    <mergeCell ref="A1:Q1"/>
    <mergeCell ref="A2:Q2"/>
    <mergeCell ref="A3:D3"/>
    <mergeCell ref="E3:Q3"/>
    <mergeCell ref="E4:I4"/>
    <mergeCell ref="J4:Q4"/>
    <mergeCell ref="A5:Q5"/>
    <mergeCell ref="A14:B14"/>
    <mergeCell ref="D6:Q6"/>
    <mergeCell ref="D7:Q7"/>
    <mergeCell ref="D8:Q8"/>
    <mergeCell ref="D9:Q9"/>
    <mergeCell ref="D10:Q10"/>
  </mergeCells>
  <conditionalFormatting sqref="D40:R45 D31:R36">
    <cfRule type="containsBlanks" dxfId="25" priority="1">
      <formula>LEN(TRIM(D31))=0</formula>
    </cfRule>
  </conditionalFormatting>
  <conditionalFormatting sqref="D22:G26">
    <cfRule type="expression" dxfId="24" priority="2">
      <formula>$C1:$C5="NA"</formula>
    </cfRule>
  </conditionalFormatting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0"/>
  <sheetViews>
    <sheetView topLeftCell="A112" zoomScale="80" zoomScaleNormal="80" workbookViewId="0">
      <selection activeCell="L14" sqref="L14"/>
    </sheetView>
  </sheetViews>
  <sheetFormatPr defaultColWidth="14.42578125" defaultRowHeight="15" customHeight="1"/>
  <cols>
    <col min="1" max="2" width="5.7109375" customWidth="1"/>
    <col min="3" max="3" width="25.7109375" customWidth="1"/>
    <col min="4" max="4" width="38.42578125" customWidth="1"/>
    <col min="5" max="5" width="8.5703125" customWidth="1"/>
    <col min="6" max="6" width="10.85546875" customWidth="1"/>
    <col min="7" max="10" width="17.140625" customWidth="1"/>
    <col min="11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>
      <c r="A2" s="135" t="s">
        <v>68</v>
      </c>
      <c r="B2" s="136"/>
      <c r="C2" s="136"/>
      <c r="D2" s="136"/>
      <c r="E2" s="136"/>
      <c r="F2" s="136"/>
      <c r="G2" s="136"/>
      <c r="H2" s="136"/>
      <c r="I2" s="136"/>
      <c r="J2" s="137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171" t="str">
        <f>'DATA INPUT SHEET'!A3:E3</f>
        <v>Semester: _____llnd_</v>
      </c>
      <c r="B3" s="136"/>
      <c r="C3" s="136"/>
      <c r="D3" s="136"/>
      <c r="E3" s="153" t="str">
        <f>'DATA INPUT SHEET'!E3:Q3</f>
        <v>Name of the Faculty:_____Mr. Subodh Kumar_________________</v>
      </c>
      <c r="F3" s="136"/>
      <c r="G3" s="136"/>
      <c r="H3" s="136"/>
      <c r="I3" s="136"/>
      <c r="J3" s="137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0.5" customHeight="1">
      <c r="A4" s="135" t="str">
        <f>'DATA INPUT SHEET'!A4:E4</f>
        <v>Subject Code: ______KCA205______</v>
      </c>
      <c r="B4" s="136"/>
      <c r="C4" s="136"/>
      <c r="D4" s="137"/>
      <c r="E4" s="135" t="s">
        <v>262</v>
      </c>
      <c r="F4" s="136"/>
      <c r="G4" s="136"/>
      <c r="H4" s="136"/>
      <c r="I4" s="136"/>
      <c r="J4" s="137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6.75" customHeight="1">
      <c r="A5" s="197" t="str">
        <f>'DATA INPUT SHEET'!A9:C9</f>
        <v>CO1</v>
      </c>
      <c r="B5" s="136"/>
      <c r="C5" s="137"/>
      <c r="D5" s="192" t="s">
        <v>264</v>
      </c>
      <c r="E5" s="136"/>
      <c r="F5" s="136"/>
      <c r="G5" s="136"/>
      <c r="H5" s="136"/>
      <c r="I5" s="136"/>
      <c r="J5" s="137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6.75" customHeight="1">
      <c r="A6" s="197" t="str">
        <f>'DATA INPUT SHEET'!A10:C10</f>
        <v>CO2</v>
      </c>
      <c r="B6" s="136"/>
      <c r="C6" s="137"/>
      <c r="D6" s="192" t="s">
        <v>265</v>
      </c>
      <c r="E6" s="136"/>
      <c r="F6" s="136"/>
      <c r="G6" s="136"/>
      <c r="H6" s="136"/>
      <c r="I6" s="136"/>
      <c r="J6" s="137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6.75" customHeight="1">
      <c r="A7" s="197" t="str">
        <f>'DATA INPUT SHEET'!A11:C11</f>
        <v>CO3</v>
      </c>
      <c r="B7" s="136"/>
      <c r="C7" s="137"/>
      <c r="D7" s="192" t="s">
        <v>266</v>
      </c>
      <c r="E7" s="136"/>
      <c r="F7" s="136"/>
      <c r="G7" s="136"/>
      <c r="H7" s="136"/>
      <c r="I7" s="136"/>
      <c r="J7" s="137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6" customHeight="1">
      <c r="A8" s="197" t="str">
        <f>'DATA INPUT SHEET'!A12:C12</f>
        <v>CO4</v>
      </c>
      <c r="B8" s="136"/>
      <c r="C8" s="137"/>
      <c r="D8" s="192" t="s">
        <v>267</v>
      </c>
      <c r="E8" s="136"/>
      <c r="F8" s="136"/>
      <c r="G8" s="136"/>
      <c r="H8" s="136"/>
      <c r="I8" s="136"/>
      <c r="J8" s="137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4.5" customHeight="1">
      <c r="A9" s="197" t="str">
        <f>'DATA INPUT SHEET'!A13:C13</f>
        <v>CO5</v>
      </c>
      <c r="B9" s="136"/>
      <c r="C9" s="137"/>
      <c r="D9" s="192" t="s">
        <v>268</v>
      </c>
      <c r="E9" s="136"/>
      <c r="F9" s="136"/>
      <c r="G9" s="136"/>
      <c r="H9" s="136"/>
      <c r="I9" s="136"/>
      <c r="J9" s="137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8.25" customHeight="1">
      <c r="A10" s="155" t="s">
        <v>33</v>
      </c>
      <c r="B10" s="155" t="s">
        <v>34</v>
      </c>
      <c r="C10" s="155" t="s">
        <v>35</v>
      </c>
      <c r="D10" s="155" t="s">
        <v>36</v>
      </c>
      <c r="E10" s="155" t="s">
        <v>37</v>
      </c>
      <c r="F10" s="155" t="s">
        <v>69</v>
      </c>
      <c r="G10" s="196" t="s">
        <v>70</v>
      </c>
      <c r="H10" s="193" t="s">
        <v>71</v>
      </c>
      <c r="I10" s="144"/>
      <c r="J10" s="166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>
      <c r="A11" s="156"/>
      <c r="B11" s="156"/>
      <c r="C11" s="156"/>
      <c r="D11" s="156"/>
      <c r="E11" s="156"/>
      <c r="F11" s="156"/>
      <c r="G11" s="156"/>
      <c r="H11" s="194" t="str">
        <f>IF($G$13=0,"NOT APPLICABLE","APPLICABLE")</f>
        <v>APPLICABLE</v>
      </c>
      <c r="I11" s="169"/>
      <c r="J11" s="170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>
      <c r="A12" s="157"/>
      <c r="B12" s="157"/>
      <c r="C12" s="157"/>
      <c r="D12" s="157"/>
      <c r="E12" s="156"/>
      <c r="F12" s="156"/>
      <c r="G12" s="156"/>
      <c r="H12" s="14" t="s">
        <v>43</v>
      </c>
      <c r="I12" s="14" t="s">
        <v>44</v>
      </c>
      <c r="J12" s="14" t="s">
        <v>45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>
      <c r="A13" s="182" t="s">
        <v>46</v>
      </c>
      <c r="B13" s="136"/>
      <c r="C13" s="136"/>
      <c r="D13" s="198"/>
      <c r="E13" s="132">
        <f>COUNT(A14:A114)</f>
        <v>101</v>
      </c>
      <c r="F13" s="108">
        <v>100</v>
      </c>
      <c r="G13" s="105">
        <f>F13</f>
        <v>100</v>
      </c>
      <c r="H13" s="15" t="s">
        <v>47</v>
      </c>
      <c r="I13" s="15" t="s">
        <v>48</v>
      </c>
      <c r="J13" s="15" t="s">
        <v>49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>
      <c r="A14" s="26">
        <v>1</v>
      </c>
      <c r="B14" s="26" t="str">
        <f>Internal!B14</f>
        <v>A</v>
      </c>
      <c r="C14" s="27" t="str">
        <f ca="1">Internal!C14</f>
        <v>2301650140002</v>
      </c>
      <c r="D14" s="102" t="str">
        <f>Internal!D14</f>
        <v>ABHISHEK KATIYAR</v>
      </c>
      <c r="E14" s="133" t="s">
        <v>162</v>
      </c>
      <c r="F14" s="134">
        <v>31</v>
      </c>
      <c r="G14" s="106">
        <f t="shared" ref="G14:G92" si="0">IF(E14="A","A",IF(AND(ISBLANK(F14),E14="P"),"ERROR",F14))</f>
        <v>31</v>
      </c>
      <c r="H14" s="18">
        <f t="shared" ref="H14:H92" si="1">IF(ISBLANK(G14),0,IF(E14="A","A",IF(G14&lt;($G$13*40)/100,1,0)))</f>
        <v>1</v>
      </c>
      <c r="I14" s="18">
        <f t="shared" ref="I14:I92" si="2">IF(G14="A","A",IF(AND(G14&gt;=($G$13*40)/100,G14&lt;($G$13*60)/100),1,0))</f>
        <v>0</v>
      </c>
      <c r="J14" s="18">
        <f t="shared" ref="J14:J92" si="3">IF(E14="A","A",IF(ISNUMBER(G14),IF(G14&gt;=($G$13*60)/100,1,0),0))</f>
        <v>0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>
      <c r="A15" s="26">
        <v>2</v>
      </c>
      <c r="B15" s="26" t="str">
        <f>Internal!B15</f>
        <v>A</v>
      </c>
      <c r="C15" s="27" t="str">
        <f ca="1">Internal!C15</f>
        <v>2301650140003</v>
      </c>
      <c r="D15" s="102" t="str">
        <f>Internal!D15</f>
        <v>ABHISHEK KUMAR</v>
      </c>
      <c r="E15" s="133" t="s">
        <v>162</v>
      </c>
      <c r="F15" s="134">
        <v>36</v>
      </c>
      <c r="G15" s="107">
        <f t="shared" si="0"/>
        <v>36</v>
      </c>
      <c r="H15" s="19">
        <f t="shared" si="1"/>
        <v>1</v>
      </c>
      <c r="I15" s="19">
        <f t="shared" si="2"/>
        <v>0</v>
      </c>
      <c r="J15" s="19">
        <f t="shared" si="3"/>
        <v>0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>
      <c r="A16" s="26">
        <v>3</v>
      </c>
      <c r="B16" s="26" t="str">
        <f>Internal!B16</f>
        <v>A</v>
      </c>
      <c r="C16" s="27" t="str">
        <f ca="1">Internal!C16</f>
        <v>2301650140004</v>
      </c>
      <c r="D16" s="102" t="str">
        <f>Internal!D16</f>
        <v>ABU BAKER HANZALAH</v>
      </c>
      <c r="E16" s="133" t="s">
        <v>162</v>
      </c>
      <c r="F16" s="134">
        <v>42</v>
      </c>
      <c r="G16" s="107">
        <f t="shared" si="0"/>
        <v>42</v>
      </c>
      <c r="H16" s="19">
        <f t="shared" si="1"/>
        <v>0</v>
      </c>
      <c r="I16" s="19">
        <f t="shared" si="2"/>
        <v>1</v>
      </c>
      <c r="J16" s="19">
        <f t="shared" si="3"/>
        <v>0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>
      <c r="A17" s="26">
        <v>4</v>
      </c>
      <c r="B17" s="26" t="str">
        <f>Internal!B17</f>
        <v>A</v>
      </c>
      <c r="C17" s="27" t="str">
        <f ca="1">Internal!C17</f>
        <v>2301650140005</v>
      </c>
      <c r="D17" s="102" t="str">
        <f>Internal!D17</f>
        <v>ADARSH PRATAP SINGH GAUTAM</v>
      </c>
      <c r="E17" s="133" t="s">
        <v>162</v>
      </c>
      <c r="F17" s="134">
        <v>55</v>
      </c>
      <c r="G17" s="107">
        <f t="shared" si="0"/>
        <v>55</v>
      </c>
      <c r="H17" s="19">
        <f t="shared" si="1"/>
        <v>0</v>
      </c>
      <c r="I17" s="19">
        <f t="shared" si="2"/>
        <v>1</v>
      </c>
      <c r="J17" s="19">
        <f t="shared" si="3"/>
        <v>0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>
      <c r="A18" s="26">
        <v>5</v>
      </c>
      <c r="B18" s="26" t="str">
        <f>Internal!B18</f>
        <v>A</v>
      </c>
      <c r="C18" s="27" t="str">
        <f ca="1">Internal!C18</f>
        <v>2301650140006</v>
      </c>
      <c r="D18" s="102" t="str">
        <f>Internal!D18</f>
        <v>ADITYA TIWARI</v>
      </c>
      <c r="E18" s="133" t="s">
        <v>162</v>
      </c>
      <c r="F18" s="134">
        <v>47</v>
      </c>
      <c r="G18" s="107">
        <f t="shared" si="0"/>
        <v>47</v>
      </c>
      <c r="H18" s="19">
        <f t="shared" si="1"/>
        <v>0</v>
      </c>
      <c r="I18" s="19">
        <f t="shared" si="2"/>
        <v>1</v>
      </c>
      <c r="J18" s="19">
        <f t="shared" si="3"/>
        <v>0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>
      <c r="A19" s="26">
        <v>6</v>
      </c>
      <c r="B19" s="26" t="str">
        <f>Internal!B19</f>
        <v>A</v>
      </c>
      <c r="C19" s="27" t="str">
        <f ca="1">Internal!C19</f>
        <v>2301650140008</v>
      </c>
      <c r="D19" s="102" t="str">
        <f>Internal!D19</f>
        <v>AKSHARA GAHARWAR</v>
      </c>
      <c r="E19" s="133" t="s">
        <v>162</v>
      </c>
      <c r="F19" s="134">
        <v>51</v>
      </c>
      <c r="G19" s="107">
        <f t="shared" si="0"/>
        <v>51</v>
      </c>
      <c r="H19" s="19">
        <f t="shared" si="1"/>
        <v>0</v>
      </c>
      <c r="I19" s="19">
        <f t="shared" si="2"/>
        <v>1</v>
      </c>
      <c r="J19" s="19">
        <f t="shared" si="3"/>
        <v>0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>
      <c r="A20" s="26">
        <v>7</v>
      </c>
      <c r="B20" s="26" t="str">
        <f>Internal!B20</f>
        <v>A</v>
      </c>
      <c r="C20" s="27" t="str">
        <f ca="1">Internal!C20</f>
        <v>2301650140009</v>
      </c>
      <c r="D20" s="102" t="str">
        <f>Internal!D20</f>
        <v>AKSHAT SINGH</v>
      </c>
      <c r="E20" s="133" t="s">
        <v>162</v>
      </c>
      <c r="F20" s="134">
        <v>45</v>
      </c>
      <c r="G20" s="107">
        <f t="shared" si="0"/>
        <v>45</v>
      </c>
      <c r="H20" s="19">
        <f t="shared" si="1"/>
        <v>0</v>
      </c>
      <c r="I20" s="19">
        <f t="shared" si="2"/>
        <v>1</v>
      </c>
      <c r="J20" s="19">
        <f t="shared" si="3"/>
        <v>0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>
      <c r="A21" s="26">
        <v>8</v>
      </c>
      <c r="B21" s="26" t="str">
        <f>Internal!B21</f>
        <v>A</v>
      </c>
      <c r="C21" s="27" t="str">
        <f ca="1">Internal!C21</f>
        <v>2301650140010</v>
      </c>
      <c r="D21" s="102" t="str">
        <f>Internal!D21</f>
        <v>AMITA YADAV</v>
      </c>
      <c r="E21" s="133" t="s">
        <v>162</v>
      </c>
      <c r="F21" s="134">
        <v>45</v>
      </c>
      <c r="G21" s="107">
        <f t="shared" si="0"/>
        <v>45</v>
      </c>
      <c r="H21" s="19">
        <f t="shared" si="1"/>
        <v>0</v>
      </c>
      <c r="I21" s="19">
        <f t="shared" si="2"/>
        <v>1</v>
      </c>
      <c r="J21" s="19">
        <f t="shared" si="3"/>
        <v>0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26">
        <v>9</v>
      </c>
      <c r="B22" s="26" t="str">
        <f>Internal!B22</f>
        <v>A</v>
      </c>
      <c r="C22" s="27" t="str">
        <f ca="1">Internal!C22</f>
        <v>2301650140011</v>
      </c>
      <c r="D22" s="102" t="str">
        <f>Internal!D22</f>
        <v>ANJALI SHARMA</v>
      </c>
      <c r="E22" s="133" t="s">
        <v>162</v>
      </c>
      <c r="F22" s="134">
        <v>44</v>
      </c>
      <c r="G22" s="107">
        <f t="shared" si="0"/>
        <v>44</v>
      </c>
      <c r="H22" s="19">
        <f t="shared" si="1"/>
        <v>0</v>
      </c>
      <c r="I22" s="19">
        <f t="shared" si="2"/>
        <v>1</v>
      </c>
      <c r="J22" s="19">
        <f t="shared" si="3"/>
        <v>0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26">
        <v>10</v>
      </c>
      <c r="B23" s="26" t="str">
        <f>Internal!B23</f>
        <v>A</v>
      </c>
      <c r="C23" s="27" t="str">
        <f ca="1">Internal!C23</f>
        <v>2301650140012</v>
      </c>
      <c r="D23" s="102" t="str">
        <f>Internal!D23</f>
        <v>ANKIT KUMAR SAHU</v>
      </c>
      <c r="E23" s="133" t="s">
        <v>162</v>
      </c>
      <c r="F23" s="134">
        <v>42</v>
      </c>
      <c r="G23" s="107">
        <f t="shared" si="0"/>
        <v>42</v>
      </c>
      <c r="H23" s="19">
        <f t="shared" si="1"/>
        <v>0</v>
      </c>
      <c r="I23" s="19">
        <f t="shared" si="2"/>
        <v>1</v>
      </c>
      <c r="J23" s="19">
        <f t="shared" si="3"/>
        <v>0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>
      <c r="A24" s="26">
        <v>11</v>
      </c>
      <c r="B24" s="26" t="str">
        <f>Internal!B24</f>
        <v>A</v>
      </c>
      <c r="C24" s="27" t="str">
        <f ca="1">Internal!C24</f>
        <v>2301650140013</v>
      </c>
      <c r="D24" s="102" t="str">
        <f>Internal!D24</f>
        <v>ANKIT PAL</v>
      </c>
      <c r="E24" s="133" t="s">
        <v>162</v>
      </c>
      <c r="F24" s="134">
        <v>64</v>
      </c>
      <c r="G24" s="107">
        <f t="shared" si="0"/>
        <v>64</v>
      </c>
      <c r="H24" s="19">
        <f t="shared" si="1"/>
        <v>0</v>
      </c>
      <c r="I24" s="19">
        <f t="shared" si="2"/>
        <v>0</v>
      </c>
      <c r="J24" s="19">
        <f t="shared" si="3"/>
        <v>1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>
      <c r="A25" s="26">
        <v>12</v>
      </c>
      <c r="B25" s="26" t="str">
        <f>Internal!B25</f>
        <v>A</v>
      </c>
      <c r="C25" s="27" t="str">
        <f ca="1">Internal!C25</f>
        <v>2301650140014</v>
      </c>
      <c r="D25" s="102" t="str">
        <f>Internal!D25</f>
        <v>ANKIT PAL</v>
      </c>
      <c r="E25" s="133" t="s">
        <v>162</v>
      </c>
      <c r="F25" s="134">
        <v>78</v>
      </c>
      <c r="G25" s="107">
        <f t="shared" si="0"/>
        <v>78</v>
      </c>
      <c r="H25" s="19">
        <f t="shared" si="1"/>
        <v>0</v>
      </c>
      <c r="I25" s="19">
        <f t="shared" si="2"/>
        <v>0</v>
      </c>
      <c r="J25" s="19">
        <f t="shared" si="3"/>
        <v>1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>
      <c r="A26" s="26">
        <v>13</v>
      </c>
      <c r="B26" s="26" t="str">
        <f>Internal!B26</f>
        <v>A</v>
      </c>
      <c r="C26" s="27" t="str">
        <f ca="1">Internal!C26</f>
        <v>2301650140015</v>
      </c>
      <c r="D26" s="102" t="str">
        <f>Internal!D26</f>
        <v>ANSHIKA PATEL</v>
      </c>
      <c r="E26" s="133" t="s">
        <v>162</v>
      </c>
      <c r="F26" s="134">
        <v>71</v>
      </c>
      <c r="G26" s="107">
        <f t="shared" si="0"/>
        <v>71</v>
      </c>
      <c r="H26" s="19">
        <f t="shared" si="1"/>
        <v>0</v>
      </c>
      <c r="I26" s="19">
        <f t="shared" si="2"/>
        <v>0</v>
      </c>
      <c r="J26" s="19">
        <f t="shared" si="3"/>
        <v>1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>
      <c r="A27" s="26">
        <v>14</v>
      </c>
      <c r="B27" s="26" t="str">
        <f>Internal!B27</f>
        <v>A</v>
      </c>
      <c r="C27" s="27" t="str">
        <f ca="1">Internal!C27</f>
        <v>2301650140016</v>
      </c>
      <c r="D27" s="102" t="str">
        <f>Internal!D27</f>
        <v>ANSHIKA SAHU</v>
      </c>
      <c r="E27" s="133" t="s">
        <v>162</v>
      </c>
      <c r="F27" s="134">
        <v>69</v>
      </c>
      <c r="G27" s="107">
        <f t="shared" si="0"/>
        <v>69</v>
      </c>
      <c r="H27" s="19">
        <f t="shared" si="1"/>
        <v>0</v>
      </c>
      <c r="I27" s="19">
        <f t="shared" si="2"/>
        <v>0</v>
      </c>
      <c r="J27" s="19">
        <f t="shared" si="3"/>
        <v>1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26">
        <v>15</v>
      </c>
      <c r="B28" s="26" t="str">
        <f>Internal!B28</f>
        <v>A</v>
      </c>
      <c r="C28" s="27" t="str">
        <f ca="1">Internal!C28</f>
        <v>2301650140017</v>
      </c>
      <c r="D28" s="102" t="str">
        <f>Internal!D28</f>
        <v>ANSHUMAN SHARMA</v>
      </c>
      <c r="E28" s="133" t="s">
        <v>162</v>
      </c>
      <c r="F28" s="134">
        <v>58</v>
      </c>
      <c r="G28" s="107">
        <f t="shared" si="0"/>
        <v>58</v>
      </c>
      <c r="H28" s="19">
        <f t="shared" si="1"/>
        <v>0</v>
      </c>
      <c r="I28" s="19">
        <f t="shared" si="2"/>
        <v>1</v>
      </c>
      <c r="J28" s="19">
        <f t="shared" si="3"/>
        <v>0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26">
        <v>16</v>
      </c>
      <c r="B29" s="26" t="str">
        <f>Internal!B29</f>
        <v>A</v>
      </c>
      <c r="C29" s="27" t="str">
        <f ca="1">Internal!C29</f>
        <v>2301650140018</v>
      </c>
      <c r="D29" s="102" t="str">
        <f>Internal!D29</f>
        <v>ARADHYA SINGH</v>
      </c>
      <c r="E29" s="133" t="s">
        <v>162</v>
      </c>
      <c r="F29" s="134">
        <v>47</v>
      </c>
      <c r="G29" s="107">
        <f t="shared" si="0"/>
        <v>47</v>
      </c>
      <c r="H29" s="19">
        <f t="shared" si="1"/>
        <v>0</v>
      </c>
      <c r="I29" s="19">
        <f t="shared" si="2"/>
        <v>1</v>
      </c>
      <c r="J29" s="19">
        <f t="shared" si="3"/>
        <v>0</v>
      </c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26">
        <v>17</v>
      </c>
      <c r="B30" s="26" t="str">
        <f>Internal!B30</f>
        <v>A</v>
      </c>
      <c r="C30" s="27" t="str">
        <f ca="1">Internal!C30</f>
        <v>2301650140019</v>
      </c>
      <c r="D30" s="102" t="str">
        <f>Internal!D30</f>
        <v>ASHISH DIXIT</v>
      </c>
      <c r="E30" s="133" t="s">
        <v>162</v>
      </c>
      <c r="F30" s="134">
        <v>55</v>
      </c>
      <c r="G30" s="107">
        <f t="shared" si="0"/>
        <v>55</v>
      </c>
      <c r="H30" s="19">
        <f t="shared" si="1"/>
        <v>0</v>
      </c>
      <c r="I30" s="19">
        <f t="shared" si="2"/>
        <v>1</v>
      </c>
      <c r="J30" s="19">
        <f t="shared" si="3"/>
        <v>0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26">
        <v>18</v>
      </c>
      <c r="B31" s="26" t="str">
        <f>Internal!B31</f>
        <v>A</v>
      </c>
      <c r="C31" s="27" t="str">
        <f ca="1">Internal!C31</f>
        <v>2301650140020</v>
      </c>
      <c r="D31" s="102" t="str">
        <f>Internal!D31</f>
        <v>ATUL NAGAICH</v>
      </c>
      <c r="E31" s="133" t="s">
        <v>162</v>
      </c>
      <c r="F31" s="134">
        <v>60</v>
      </c>
      <c r="G31" s="107">
        <f t="shared" si="0"/>
        <v>60</v>
      </c>
      <c r="H31" s="19">
        <f t="shared" si="1"/>
        <v>0</v>
      </c>
      <c r="I31" s="19">
        <f t="shared" si="2"/>
        <v>0</v>
      </c>
      <c r="J31" s="19">
        <f t="shared" si="3"/>
        <v>1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26">
        <v>19</v>
      </c>
      <c r="B32" s="26" t="str">
        <f>Internal!B32</f>
        <v>A</v>
      </c>
      <c r="C32" s="27" t="str">
        <f ca="1">Internal!C32</f>
        <v>2301650140022</v>
      </c>
      <c r="D32" s="102" t="str">
        <f>Internal!D32</f>
        <v>AYUSH DIXIT</v>
      </c>
      <c r="E32" s="133" t="s">
        <v>162</v>
      </c>
      <c r="F32" s="134">
        <v>55</v>
      </c>
      <c r="G32" s="107">
        <f t="shared" si="0"/>
        <v>55</v>
      </c>
      <c r="H32" s="19">
        <f t="shared" si="1"/>
        <v>0</v>
      </c>
      <c r="I32" s="19">
        <f t="shared" si="2"/>
        <v>1</v>
      </c>
      <c r="J32" s="19">
        <f t="shared" si="3"/>
        <v>0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26">
        <v>20</v>
      </c>
      <c r="B33" s="26" t="str">
        <f>Internal!B33</f>
        <v>A</v>
      </c>
      <c r="C33" s="27" t="str">
        <f ca="1">Internal!C33</f>
        <v>2301650140023</v>
      </c>
      <c r="D33" s="102" t="str">
        <f>Internal!D33</f>
        <v>AYUSH TIWARI</v>
      </c>
      <c r="E33" s="133" t="s">
        <v>162</v>
      </c>
      <c r="F33" s="134">
        <v>34</v>
      </c>
      <c r="G33" s="107">
        <f t="shared" si="0"/>
        <v>34</v>
      </c>
      <c r="H33" s="19">
        <f t="shared" si="1"/>
        <v>1</v>
      </c>
      <c r="I33" s="19">
        <f t="shared" si="2"/>
        <v>0</v>
      </c>
      <c r="J33" s="19">
        <f t="shared" si="3"/>
        <v>0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26">
        <v>21</v>
      </c>
      <c r="B34" s="26" t="str">
        <f>Internal!B34</f>
        <v>A</v>
      </c>
      <c r="C34" s="27" t="str">
        <f ca="1">Internal!C34</f>
        <v>2301650140024</v>
      </c>
      <c r="D34" s="102" t="str">
        <f>Internal!D34</f>
        <v>AYUSHI GUPTA</v>
      </c>
      <c r="E34" s="133" t="s">
        <v>162</v>
      </c>
      <c r="F34" s="134">
        <v>46</v>
      </c>
      <c r="G34" s="107">
        <f t="shared" si="0"/>
        <v>46</v>
      </c>
      <c r="H34" s="19">
        <f t="shared" si="1"/>
        <v>0</v>
      </c>
      <c r="I34" s="19">
        <f t="shared" si="2"/>
        <v>1</v>
      </c>
      <c r="J34" s="19">
        <f t="shared" si="3"/>
        <v>0</v>
      </c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26">
        <v>22</v>
      </c>
      <c r="B35" s="26" t="str">
        <f>Internal!B35</f>
        <v>A</v>
      </c>
      <c r="C35" s="27" t="str">
        <f ca="1">Internal!C35</f>
        <v>2301650140025</v>
      </c>
      <c r="D35" s="102" t="str">
        <f>Internal!D35</f>
        <v>AYUSHI MISHRA</v>
      </c>
      <c r="E35" s="133" t="s">
        <v>162</v>
      </c>
      <c r="F35" s="134">
        <v>48</v>
      </c>
      <c r="G35" s="107">
        <f t="shared" si="0"/>
        <v>48</v>
      </c>
      <c r="H35" s="19">
        <f t="shared" si="1"/>
        <v>0</v>
      </c>
      <c r="I35" s="19">
        <f t="shared" si="2"/>
        <v>1</v>
      </c>
      <c r="J35" s="19">
        <f t="shared" si="3"/>
        <v>0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26">
        <v>23</v>
      </c>
      <c r="B36" s="26" t="str">
        <f>Internal!B36</f>
        <v>A</v>
      </c>
      <c r="C36" s="27" t="str">
        <f ca="1">Internal!C36</f>
        <v>2301650140026</v>
      </c>
      <c r="D36" s="102" t="str">
        <f>Internal!D36</f>
        <v>DEEPAK KUMAR YADAV</v>
      </c>
      <c r="E36" s="133" t="s">
        <v>162</v>
      </c>
      <c r="F36" s="134">
        <v>48</v>
      </c>
      <c r="G36" s="107">
        <f t="shared" si="0"/>
        <v>48</v>
      </c>
      <c r="H36" s="19">
        <f t="shared" si="1"/>
        <v>0</v>
      </c>
      <c r="I36" s="19">
        <f t="shared" si="2"/>
        <v>1</v>
      </c>
      <c r="J36" s="19">
        <f t="shared" si="3"/>
        <v>0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26">
        <v>24</v>
      </c>
      <c r="B37" s="26" t="str">
        <f>Internal!B37</f>
        <v>A</v>
      </c>
      <c r="C37" s="27" t="str">
        <f ca="1">Internal!C37</f>
        <v>2301650140027</v>
      </c>
      <c r="D37" s="102" t="str">
        <f>Internal!D37</f>
        <v>DEEPTANSHU PANDEY</v>
      </c>
      <c r="E37" s="133" t="s">
        <v>162</v>
      </c>
      <c r="F37" s="134">
        <v>64</v>
      </c>
      <c r="G37" s="107">
        <f t="shared" si="0"/>
        <v>64</v>
      </c>
      <c r="H37" s="19">
        <f t="shared" si="1"/>
        <v>0</v>
      </c>
      <c r="I37" s="19">
        <f t="shared" si="2"/>
        <v>0</v>
      </c>
      <c r="J37" s="19">
        <f t="shared" si="3"/>
        <v>1</v>
      </c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26">
        <v>25</v>
      </c>
      <c r="B38" s="26" t="str">
        <f>Internal!B38</f>
        <v>A</v>
      </c>
      <c r="C38" s="27" t="str">
        <f ca="1">Internal!C38</f>
        <v>2301650140028</v>
      </c>
      <c r="D38" s="102" t="str">
        <f>Internal!D38</f>
        <v>DEVESH SRIVASTAVA</v>
      </c>
      <c r="E38" s="133" t="s">
        <v>162</v>
      </c>
      <c r="F38" s="134">
        <v>52</v>
      </c>
      <c r="G38" s="107">
        <f t="shared" si="0"/>
        <v>52</v>
      </c>
      <c r="H38" s="19">
        <f t="shared" si="1"/>
        <v>0</v>
      </c>
      <c r="I38" s="19">
        <f t="shared" si="2"/>
        <v>1</v>
      </c>
      <c r="J38" s="19">
        <f t="shared" si="3"/>
        <v>0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26">
        <v>26</v>
      </c>
      <c r="B39" s="26" t="str">
        <f>Internal!B39</f>
        <v>A</v>
      </c>
      <c r="C39" s="27" t="str">
        <f ca="1">Internal!C39</f>
        <v>2301650140029</v>
      </c>
      <c r="D39" s="102" t="str">
        <f>Internal!D39</f>
        <v>EKANSH GUPTA</v>
      </c>
      <c r="E39" s="133" t="s">
        <v>162</v>
      </c>
      <c r="F39" s="134">
        <v>66</v>
      </c>
      <c r="G39" s="107">
        <f t="shared" si="0"/>
        <v>66</v>
      </c>
      <c r="H39" s="19">
        <f t="shared" si="1"/>
        <v>0</v>
      </c>
      <c r="I39" s="19">
        <f t="shared" si="2"/>
        <v>0</v>
      </c>
      <c r="J39" s="19">
        <f t="shared" si="3"/>
        <v>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26">
        <v>27</v>
      </c>
      <c r="B40" s="26" t="str">
        <f>Internal!B40</f>
        <v>A</v>
      </c>
      <c r="C40" s="27" t="str">
        <f ca="1">Internal!C40</f>
        <v>2301650140030</v>
      </c>
      <c r="D40" s="102" t="str">
        <f>Internal!D40</f>
        <v>GOVIND PRATAP</v>
      </c>
      <c r="E40" s="133" t="s">
        <v>162</v>
      </c>
      <c r="F40" s="134">
        <v>7</v>
      </c>
      <c r="G40" s="107">
        <f t="shared" si="0"/>
        <v>7</v>
      </c>
      <c r="H40" s="19">
        <f t="shared" si="1"/>
        <v>1</v>
      </c>
      <c r="I40" s="19">
        <f t="shared" si="2"/>
        <v>0</v>
      </c>
      <c r="J40" s="19">
        <f t="shared" si="3"/>
        <v>0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26">
        <v>28</v>
      </c>
      <c r="B41" s="26" t="str">
        <f>Internal!B41</f>
        <v>A</v>
      </c>
      <c r="C41" s="27" t="str">
        <f ca="1">Internal!C41</f>
        <v>2301650140031</v>
      </c>
      <c r="D41" s="102" t="str">
        <f>Internal!D41</f>
        <v>HARSH JAISAWAL</v>
      </c>
      <c r="E41" s="133" t="s">
        <v>162</v>
      </c>
      <c r="F41" s="134">
        <v>69</v>
      </c>
      <c r="G41" s="107">
        <f t="shared" si="0"/>
        <v>69</v>
      </c>
      <c r="H41" s="19">
        <f t="shared" si="1"/>
        <v>0</v>
      </c>
      <c r="I41" s="19">
        <f t="shared" si="2"/>
        <v>0</v>
      </c>
      <c r="J41" s="19">
        <f t="shared" si="3"/>
        <v>1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26">
        <v>29</v>
      </c>
      <c r="B42" s="26" t="str">
        <f>Internal!B42</f>
        <v>A</v>
      </c>
      <c r="C42" s="27" t="str">
        <f ca="1">Internal!C42</f>
        <v>2301650140032</v>
      </c>
      <c r="D42" s="102" t="str">
        <f>Internal!D42</f>
        <v>HARSH SACHAN</v>
      </c>
      <c r="E42" s="133" t="s">
        <v>162</v>
      </c>
      <c r="F42" s="134">
        <v>42</v>
      </c>
      <c r="G42" s="107">
        <f t="shared" si="0"/>
        <v>42</v>
      </c>
      <c r="H42" s="19">
        <f t="shared" si="1"/>
        <v>0</v>
      </c>
      <c r="I42" s="19">
        <f t="shared" si="2"/>
        <v>1</v>
      </c>
      <c r="J42" s="19">
        <f t="shared" si="3"/>
        <v>0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26">
        <v>30</v>
      </c>
      <c r="B43" s="26" t="str">
        <f>Internal!B43</f>
        <v>A</v>
      </c>
      <c r="C43" s="27" t="str">
        <f ca="1">Internal!C43</f>
        <v>2301650140033</v>
      </c>
      <c r="D43" s="102" t="str">
        <f>Internal!D43</f>
        <v>HIMANSHI AWASTHI</v>
      </c>
      <c r="E43" s="133" t="s">
        <v>162</v>
      </c>
      <c r="F43" s="134">
        <v>65</v>
      </c>
      <c r="G43" s="107">
        <f t="shared" si="0"/>
        <v>65</v>
      </c>
      <c r="H43" s="19">
        <f t="shared" si="1"/>
        <v>0</v>
      </c>
      <c r="I43" s="19">
        <f t="shared" si="2"/>
        <v>0</v>
      </c>
      <c r="J43" s="19">
        <f t="shared" si="3"/>
        <v>1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26">
        <v>31</v>
      </c>
      <c r="B44" s="26" t="str">
        <f>Internal!B44</f>
        <v>A</v>
      </c>
      <c r="C44" s="27" t="str">
        <f ca="1">Internal!C44</f>
        <v>2301650140034</v>
      </c>
      <c r="D44" s="102" t="str">
        <f>Internal!D44</f>
        <v>HIMANSHU SACHAN</v>
      </c>
      <c r="E44" s="133" t="s">
        <v>162</v>
      </c>
      <c r="F44" s="134">
        <v>61</v>
      </c>
      <c r="G44" s="107">
        <f t="shared" si="0"/>
        <v>61</v>
      </c>
      <c r="H44" s="19">
        <f t="shared" si="1"/>
        <v>0</v>
      </c>
      <c r="I44" s="19">
        <f t="shared" si="2"/>
        <v>0</v>
      </c>
      <c r="J44" s="19">
        <f t="shared" si="3"/>
        <v>1</v>
      </c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26">
        <v>32</v>
      </c>
      <c r="B45" s="26" t="str">
        <f>Internal!B45</f>
        <v>A</v>
      </c>
      <c r="C45" s="27" t="str">
        <f ca="1">Internal!C45</f>
        <v>2301650140035</v>
      </c>
      <c r="D45" s="102" t="str">
        <f>Internal!D45</f>
        <v>KAPIL KUMAR</v>
      </c>
      <c r="E45" s="133" t="s">
        <v>162</v>
      </c>
      <c r="F45" s="134">
        <v>62</v>
      </c>
      <c r="G45" s="107">
        <f t="shared" si="0"/>
        <v>62</v>
      </c>
      <c r="H45" s="19">
        <f t="shared" si="1"/>
        <v>0</v>
      </c>
      <c r="I45" s="19">
        <f t="shared" si="2"/>
        <v>0</v>
      </c>
      <c r="J45" s="19">
        <f t="shared" si="3"/>
        <v>1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26">
        <v>33</v>
      </c>
      <c r="B46" s="26" t="str">
        <f>Internal!B46</f>
        <v>A</v>
      </c>
      <c r="C46" s="27" t="str">
        <f ca="1">Internal!C46</f>
        <v>2301650140036</v>
      </c>
      <c r="D46" s="102" t="str">
        <f>Internal!D46</f>
        <v>KARISHMA PRIYA DWIVEDI</v>
      </c>
      <c r="E46" s="133" t="s">
        <v>162</v>
      </c>
      <c r="F46" s="134">
        <v>42</v>
      </c>
      <c r="G46" s="107">
        <f t="shared" si="0"/>
        <v>42</v>
      </c>
      <c r="H46" s="19">
        <f t="shared" si="1"/>
        <v>0</v>
      </c>
      <c r="I46" s="19">
        <f t="shared" si="2"/>
        <v>1</v>
      </c>
      <c r="J46" s="19">
        <f t="shared" si="3"/>
        <v>0</v>
      </c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26">
        <v>34</v>
      </c>
      <c r="B47" s="26" t="str">
        <f>Internal!B47</f>
        <v>A</v>
      </c>
      <c r="C47" s="27" t="str">
        <f ca="1">Internal!C47</f>
        <v>2301650140037</v>
      </c>
      <c r="D47" s="102" t="str">
        <f>Internal!D47</f>
        <v>KARTIK GUPTA</v>
      </c>
      <c r="E47" s="133" t="s">
        <v>162</v>
      </c>
      <c r="F47" s="134">
        <v>75</v>
      </c>
      <c r="G47" s="107">
        <f t="shared" si="0"/>
        <v>75</v>
      </c>
      <c r="H47" s="19">
        <f t="shared" si="1"/>
        <v>0</v>
      </c>
      <c r="I47" s="19">
        <f t="shared" si="2"/>
        <v>0</v>
      </c>
      <c r="J47" s="19">
        <f t="shared" si="3"/>
        <v>1</v>
      </c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26">
        <v>35</v>
      </c>
      <c r="B48" s="26" t="str">
        <f>Internal!B48</f>
        <v>A</v>
      </c>
      <c r="C48" s="27" t="str">
        <f ca="1">Internal!C48</f>
        <v>2301650140038</v>
      </c>
      <c r="D48" s="102" t="str">
        <f>Internal!D48</f>
        <v>KHUSHI TIWARI</v>
      </c>
      <c r="E48" s="133" t="s">
        <v>162</v>
      </c>
      <c r="F48" s="134">
        <v>75</v>
      </c>
      <c r="G48" s="107">
        <f t="shared" si="0"/>
        <v>75</v>
      </c>
      <c r="H48" s="19">
        <f t="shared" si="1"/>
        <v>0</v>
      </c>
      <c r="I48" s="19">
        <f t="shared" si="2"/>
        <v>0</v>
      </c>
      <c r="J48" s="19">
        <f t="shared" si="3"/>
        <v>1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26">
        <v>36</v>
      </c>
      <c r="B49" s="26" t="str">
        <f>Internal!B49</f>
        <v>A</v>
      </c>
      <c r="C49" s="27" t="str">
        <f ca="1">Internal!C49</f>
        <v>2301650140039</v>
      </c>
      <c r="D49" s="102" t="str">
        <f>Internal!D49</f>
        <v>KIRTI</v>
      </c>
      <c r="E49" s="133" t="s">
        <v>162</v>
      </c>
      <c r="F49" s="134">
        <v>69</v>
      </c>
      <c r="G49" s="107">
        <f t="shared" si="0"/>
        <v>69</v>
      </c>
      <c r="H49" s="19">
        <f t="shared" si="1"/>
        <v>0</v>
      </c>
      <c r="I49" s="19">
        <f t="shared" si="2"/>
        <v>0</v>
      </c>
      <c r="J49" s="19">
        <f t="shared" si="3"/>
        <v>1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26">
        <v>37</v>
      </c>
      <c r="B50" s="26" t="str">
        <f>Internal!B50</f>
        <v>A</v>
      </c>
      <c r="C50" s="27" t="str">
        <f ca="1">Internal!C50</f>
        <v>2301650140040</v>
      </c>
      <c r="D50" s="102" t="str">
        <f>Internal!D50</f>
        <v>KUSHAL MISHRA</v>
      </c>
      <c r="E50" s="133" t="s">
        <v>162</v>
      </c>
      <c r="F50" s="134">
        <v>53</v>
      </c>
      <c r="G50" s="107">
        <f t="shared" si="0"/>
        <v>53</v>
      </c>
      <c r="H50" s="19">
        <f t="shared" si="1"/>
        <v>0</v>
      </c>
      <c r="I50" s="19">
        <f t="shared" si="2"/>
        <v>1</v>
      </c>
      <c r="J50" s="19">
        <f t="shared" si="3"/>
        <v>0</v>
      </c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26">
        <v>38</v>
      </c>
      <c r="B51" s="26" t="str">
        <f>Internal!B51</f>
        <v>A</v>
      </c>
      <c r="C51" s="27" t="str">
        <f ca="1">Internal!C51</f>
        <v>2301650140042</v>
      </c>
      <c r="D51" s="102" t="str">
        <f>Internal!D51</f>
        <v>MARIYAM AHAD</v>
      </c>
      <c r="E51" s="133" t="s">
        <v>162</v>
      </c>
      <c r="F51" s="134">
        <v>51</v>
      </c>
      <c r="G51" s="107">
        <f t="shared" si="0"/>
        <v>51</v>
      </c>
      <c r="H51" s="19">
        <f t="shared" si="1"/>
        <v>0</v>
      </c>
      <c r="I51" s="19">
        <f t="shared" si="2"/>
        <v>1</v>
      </c>
      <c r="J51" s="19">
        <f t="shared" si="3"/>
        <v>0</v>
      </c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A52" s="26">
        <v>39</v>
      </c>
      <c r="B52" s="26" t="str">
        <f>Internal!B52</f>
        <v>A</v>
      </c>
      <c r="C52" s="27" t="str">
        <f ca="1">Internal!C52</f>
        <v>2301650140043</v>
      </c>
      <c r="D52" s="102" t="str">
        <f>Internal!D52</f>
        <v>MAYANK BAJPAI</v>
      </c>
      <c r="E52" s="133" t="s">
        <v>162</v>
      </c>
      <c r="F52" s="134">
        <v>49</v>
      </c>
      <c r="G52" s="107">
        <f t="shared" si="0"/>
        <v>49</v>
      </c>
      <c r="H52" s="19">
        <f t="shared" si="1"/>
        <v>0</v>
      </c>
      <c r="I52" s="19">
        <f t="shared" si="2"/>
        <v>1</v>
      </c>
      <c r="J52" s="19">
        <f t="shared" si="3"/>
        <v>0</v>
      </c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26">
        <v>40</v>
      </c>
      <c r="B53" s="26" t="str">
        <f>Internal!B53</f>
        <v>A</v>
      </c>
      <c r="C53" s="27" t="str">
        <f ca="1">Internal!C53</f>
        <v>2301650140044</v>
      </c>
      <c r="D53" s="102" t="str">
        <f>Internal!D53</f>
        <v>MAYANK YADAV</v>
      </c>
      <c r="E53" s="133" t="s">
        <v>162</v>
      </c>
      <c r="F53" s="134">
        <v>48</v>
      </c>
      <c r="G53" s="107">
        <f t="shared" si="0"/>
        <v>48</v>
      </c>
      <c r="H53" s="19">
        <f t="shared" si="1"/>
        <v>0</v>
      </c>
      <c r="I53" s="19">
        <f t="shared" si="2"/>
        <v>1</v>
      </c>
      <c r="J53" s="19">
        <f t="shared" si="3"/>
        <v>0</v>
      </c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26">
        <v>41</v>
      </c>
      <c r="B54" s="26" t="str">
        <f>Internal!B54</f>
        <v>A</v>
      </c>
      <c r="C54" s="27" t="str">
        <f ca="1">Internal!C54</f>
        <v>2301650140045</v>
      </c>
      <c r="D54" s="102" t="str">
        <f>Internal!D54</f>
        <v>MOHAMMAD ARSALAN</v>
      </c>
      <c r="E54" s="133" t="s">
        <v>162</v>
      </c>
      <c r="F54" s="134">
        <v>55</v>
      </c>
      <c r="G54" s="107">
        <f t="shared" si="0"/>
        <v>55</v>
      </c>
      <c r="H54" s="19">
        <f t="shared" si="1"/>
        <v>0</v>
      </c>
      <c r="I54" s="19">
        <f t="shared" si="2"/>
        <v>1</v>
      </c>
      <c r="J54" s="19">
        <f t="shared" si="3"/>
        <v>0</v>
      </c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26">
        <v>42</v>
      </c>
      <c r="B55" s="26" t="str">
        <f>Internal!B55</f>
        <v>A</v>
      </c>
      <c r="C55" s="27" t="str">
        <f ca="1">Internal!C55</f>
        <v>2301650140046</v>
      </c>
      <c r="D55" s="102" t="str">
        <f>Internal!D55</f>
        <v>MONIKA DHURIYA</v>
      </c>
      <c r="E55" s="133" t="s">
        <v>162</v>
      </c>
      <c r="F55" s="134">
        <v>53</v>
      </c>
      <c r="G55" s="107">
        <f t="shared" si="0"/>
        <v>53</v>
      </c>
      <c r="H55" s="19">
        <f t="shared" si="1"/>
        <v>0</v>
      </c>
      <c r="I55" s="19">
        <f t="shared" si="2"/>
        <v>1</v>
      </c>
      <c r="J55" s="19">
        <f t="shared" si="3"/>
        <v>0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A56" s="26">
        <v>43</v>
      </c>
      <c r="B56" s="26" t="str">
        <f>Internal!B56</f>
        <v>A</v>
      </c>
      <c r="C56" s="27" t="str">
        <f ca="1">Internal!C56</f>
        <v>2301650140047</v>
      </c>
      <c r="D56" s="102" t="str">
        <f>Internal!D56</f>
        <v>MUSKAN JAISWAL</v>
      </c>
      <c r="E56" s="133" t="s">
        <v>162</v>
      </c>
      <c r="F56" s="134">
        <v>40</v>
      </c>
      <c r="G56" s="107">
        <f t="shared" si="0"/>
        <v>40</v>
      </c>
      <c r="H56" s="19">
        <f t="shared" si="1"/>
        <v>0</v>
      </c>
      <c r="I56" s="19">
        <f t="shared" si="2"/>
        <v>1</v>
      </c>
      <c r="J56" s="19">
        <f t="shared" si="3"/>
        <v>0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A57" s="26">
        <v>44</v>
      </c>
      <c r="B57" s="26" t="str">
        <f>Internal!B57</f>
        <v>A</v>
      </c>
      <c r="C57" s="27" t="str">
        <f ca="1">Internal!C57</f>
        <v>2301650140048</v>
      </c>
      <c r="D57" s="102" t="str">
        <f>Internal!D57</f>
        <v>NAINA GUPTA</v>
      </c>
      <c r="E57" s="133" t="s">
        <v>162</v>
      </c>
      <c r="F57" s="134">
        <v>71</v>
      </c>
      <c r="G57" s="107">
        <f t="shared" si="0"/>
        <v>71</v>
      </c>
      <c r="H57" s="19">
        <f t="shared" si="1"/>
        <v>0</v>
      </c>
      <c r="I57" s="19">
        <f t="shared" si="2"/>
        <v>0</v>
      </c>
      <c r="J57" s="19">
        <f t="shared" si="3"/>
        <v>1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A58" s="26">
        <v>45</v>
      </c>
      <c r="B58" s="26" t="str">
        <f>Internal!B58</f>
        <v>A</v>
      </c>
      <c r="C58" s="27" t="str">
        <f ca="1">Internal!C58</f>
        <v>2301650140049</v>
      </c>
      <c r="D58" s="102" t="str">
        <f>Internal!D58</f>
        <v>NIDHI PAL</v>
      </c>
      <c r="E58" s="133" t="s">
        <v>162</v>
      </c>
      <c r="F58" s="134">
        <v>43</v>
      </c>
      <c r="G58" s="107">
        <f t="shared" si="0"/>
        <v>43</v>
      </c>
      <c r="H58" s="19">
        <f t="shared" si="1"/>
        <v>0</v>
      </c>
      <c r="I58" s="19">
        <f t="shared" si="2"/>
        <v>1</v>
      </c>
      <c r="J58" s="19">
        <f t="shared" si="3"/>
        <v>0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26">
        <v>46</v>
      </c>
      <c r="B59" s="26" t="str">
        <f>Internal!B59</f>
        <v>A</v>
      </c>
      <c r="C59" s="27" t="str">
        <f ca="1">Internal!C59</f>
        <v>2301650140050</v>
      </c>
      <c r="D59" s="102" t="str">
        <f>Internal!D59</f>
        <v>NIKHIL DHEEMAN</v>
      </c>
      <c r="E59" s="133" t="s">
        <v>30</v>
      </c>
      <c r="F59" s="134"/>
      <c r="G59" s="107" t="str">
        <f t="shared" si="0"/>
        <v>A</v>
      </c>
      <c r="H59" s="19" t="str">
        <f t="shared" si="1"/>
        <v>A</v>
      </c>
      <c r="I59" s="19" t="str">
        <f t="shared" si="2"/>
        <v>A</v>
      </c>
      <c r="J59" s="19" t="str">
        <f t="shared" si="3"/>
        <v>A</v>
      </c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26">
        <v>47</v>
      </c>
      <c r="B60" s="26" t="str">
        <f>Internal!B60</f>
        <v>A</v>
      </c>
      <c r="C60" s="27" t="str">
        <f ca="1">Internal!C60</f>
        <v>2301650140051</v>
      </c>
      <c r="D60" s="102" t="str">
        <f>Internal!D60</f>
        <v>NIKHIL SHUKLA</v>
      </c>
      <c r="E60" s="133" t="s">
        <v>162</v>
      </c>
      <c r="F60" s="134">
        <v>66</v>
      </c>
      <c r="G60" s="107">
        <f t="shared" si="0"/>
        <v>66</v>
      </c>
      <c r="H60" s="19">
        <f t="shared" si="1"/>
        <v>0</v>
      </c>
      <c r="I60" s="19">
        <f t="shared" si="2"/>
        <v>0</v>
      </c>
      <c r="J60" s="19">
        <f t="shared" si="3"/>
        <v>1</v>
      </c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>
      <c r="A61" s="26">
        <v>48</v>
      </c>
      <c r="B61" s="26" t="str">
        <f>Internal!B61</f>
        <v>A</v>
      </c>
      <c r="C61" s="27" t="str">
        <f ca="1">Internal!C61</f>
        <v>2301650140052</v>
      </c>
      <c r="D61" s="102" t="str">
        <f>Internal!D61</f>
        <v>NIMISH DEV TIWARI</v>
      </c>
      <c r="E61" s="133" t="s">
        <v>162</v>
      </c>
      <c r="F61" s="134">
        <v>43</v>
      </c>
      <c r="G61" s="107">
        <f t="shared" si="0"/>
        <v>43</v>
      </c>
      <c r="H61" s="19">
        <f t="shared" si="1"/>
        <v>0</v>
      </c>
      <c r="I61" s="19">
        <f t="shared" si="2"/>
        <v>1</v>
      </c>
      <c r="J61" s="19">
        <f t="shared" si="3"/>
        <v>0</v>
      </c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26">
        <v>49</v>
      </c>
      <c r="B62" s="26" t="str">
        <f>Internal!B62</f>
        <v>A</v>
      </c>
      <c r="C62" s="27" t="str">
        <f ca="1">Internal!C62</f>
        <v>2301650140053</v>
      </c>
      <c r="D62" s="102" t="str">
        <f>Internal!D62</f>
        <v>NITIN SHUKLA</v>
      </c>
      <c r="E62" s="133" t="s">
        <v>162</v>
      </c>
      <c r="F62" s="134">
        <v>44</v>
      </c>
      <c r="G62" s="107">
        <f t="shared" si="0"/>
        <v>44</v>
      </c>
      <c r="H62" s="19">
        <f t="shared" si="1"/>
        <v>0</v>
      </c>
      <c r="I62" s="19">
        <f t="shared" si="2"/>
        <v>1</v>
      </c>
      <c r="J62" s="19">
        <f t="shared" si="3"/>
        <v>0</v>
      </c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26">
        <v>50</v>
      </c>
      <c r="B63" s="26" t="str">
        <f>Internal!B63</f>
        <v>A</v>
      </c>
      <c r="C63" s="27" t="str">
        <f ca="1">Internal!C63</f>
        <v>2301650140054</v>
      </c>
      <c r="D63" s="102" t="str">
        <f>Internal!D63</f>
        <v>PALAK TIWARI</v>
      </c>
      <c r="E63" s="133" t="s">
        <v>162</v>
      </c>
      <c r="F63" s="134">
        <v>44</v>
      </c>
      <c r="G63" s="107">
        <f t="shared" si="0"/>
        <v>44</v>
      </c>
      <c r="H63" s="19">
        <f t="shared" si="1"/>
        <v>0</v>
      </c>
      <c r="I63" s="19">
        <f t="shared" si="2"/>
        <v>1</v>
      </c>
      <c r="J63" s="19">
        <f t="shared" si="3"/>
        <v>0</v>
      </c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A64" s="26">
        <v>51</v>
      </c>
      <c r="B64" s="26" t="str">
        <f>Internal!B64</f>
        <v>A</v>
      </c>
      <c r="C64" s="27" t="str">
        <f ca="1">Internal!C64</f>
        <v>2301650140055</v>
      </c>
      <c r="D64" s="102" t="str">
        <f>Internal!D64</f>
        <v>PARASH PANDEY</v>
      </c>
      <c r="E64" s="133" t="s">
        <v>162</v>
      </c>
      <c r="F64" s="134">
        <v>61</v>
      </c>
      <c r="G64" s="107">
        <f t="shared" si="0"/>
        <v>61</v>
      </c>
      <c r="H64" s="19">
        <f t="shared" si="1"/>
        <v>0</v>
      </c>
      <c r="I64" s="19">
        <f t="shared" si="2"/>
        <v>0</v>
      </c>
      <c r="J64" s="19">
        <f t="shared" si="3"/>
        <v>1</v>
      </c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A65" s="26">
        <v>52</v>
      </c>
      <c r="B65" s="26" t="str">
        <f>Internal!B65</f>
        <v>B</v>
      </c>
      <c r="C65" s="27" t="str">
        <f ca="1">Internal!C65</f>
        <v>2301650140056</v>
      </c>
      <c r="D65" s="102" t="str">
        <f>Internal!D65</f>
        <v>PAWAN KUMAR</v>
      </c>
      <c r="E65" s="133" t="s">
        <v>162</v>
      </c>
      <c r="F65" s="134">
        <v>64</v>
      </c>
      <c r="G65" s="107">
        <f t="shared" si="0"/>
        <v>64</v>
      </c>
      <c r="H65" s="19">
        <f t="shared" si="1"/>
        <v>0</v>
      </c>
      <c r="I65" s="19">
        <f t="shared" si="2"/>
        <v>0</v>
      </c>
      <c r="J65" s="19">
        <f t="shared" si="3"/>
        <v>1</v>
      </c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A66" s="26">
        <v>53</v>
      </c>
      <c r="B66" s="26" t="str">
        <f>Internal!B66</f>
        <v>B</v>
      </c>
      <c r="C66" s="27" t="str">
        <f ca="1">Internal!C66</f>
        <v>2301650140057</v>
      </c>
      <c r="D66" s="102" t="str">
        <f>Internal!D66</f>
        <v>POONAM PAL</v>
      </c>
      <c r="E66" s="133" t="s">
        <v>162</v>
      </c>
      <c r="F66" s="134">
        <v>63</v>
      </c>
      <c r="G66" s="107">
        <f t="shared" si="0"/>
        <v>63</v>
      </c>
      <c r="H66" s="19">
        <f t="shared" si="1"/>
        <v>0</v>
      </c>
      <c r="I66" s="19">
        <f t="shared" si="2"/>
        <v>0</v>
      </c>
      <c r="J66" s="19">
        <f t="shared" si="3"/>
        <v>1</v>
      </c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A67" s="26">
        <v>54</v>
      </c>
      <c r="B67" s="26" t="str">
        <f>Internal!B67</f>
        <v>B</v>
      </c>
      <c r="C67" s="27" t="str">
        <f ca="1">Internal!C67</f>
        <v>2301650140058</v>
      </c>
      <c r="D67" s="102" t="str">
        <f>Internal!D67</f>
        <v>PRABHAT SINGH</v>
      </c>
      <c r="E67" s="133" t="s">
        <v>162</v>
      </c>
      <c r="F67" s="134">
        <v>65</v>
      </c>
      <c r="G67" s="107">
        <f t="shared" si="0"/>
        <v>65</v>
      </c>
      <c r="H67" s="19">
        <f t="shared" si="1"/>
        <v>0</v>
      </c>
      <c r="I67" s="19">
        <f t="shared" si="2"/>
        <v>0</v>
      </c>
      <c r="J67" s="19">
        <f t="shared" si="3"/>
        <v>1</v>
      </c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26">
        <v>55</v>
      </c>
      <c r="B68" s="26" t="str">
        <f>Internal!B68</f>
        <v>B</v>
      </c>
      <c r="C68" s="27" t="str">
        <f ca="1">Internal!C68</f>
        <v>2301650140059</v>
      </c>
      <c r="D68" s="102" t="str">
        <f>Internal!D68</f>
        <v>PRACHI DWIVEDI</v>
      </c>
      <c r="E68" s="133" t="s">
        <v>162</v>
      </c>
      <c r="F68" s="134">
        <v>64</v>
      </c>
      <c r="G68" s="107">
        <f t="shared" si="0"/>
        <v>64</v>
      </c>
      <c r="H68" s="19">
        <f t="shared" si="1"/>
        <v>0</v>
      </c>
      <c r="I68" s="19">
        <f t="shared" si="2"/>
        <v>0</v>
      </c>
      <c r="J68" s="19">
        <f t="shared" si="3"/>
        <v>1</v>
      </c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26">
        <v>56</v>
      </c>
      <c r="B69" s="26" t="str">
        <f>Internal!B69</f>
        <v>B</v>
      </c>
      <c r="C69" s="27" t="str">
        <f ca="1">Internal!C69</f>
        <v>2301650140060</v>
      </c>
      <c r="D69" s="102" t="str">
        <f>Internal!D69</f>
        <v>PRAGYA VERMA</v>
      </c>
      <c r="E69" s="133" t="s">
        <v>162</v>
      </c>
      <c r="F69" s="134">
        <v>60</v>
      </c>
      <c r="G69" s="107">
        <f t="shared" si="0"/>
        <v>60</v>
      </c>
      <c r="H69" s="19">
        <f t="shared" si="1"/>
        <v>0</v>
      </c>
      <c r="I69" s="19">
        <f t="shared" si="2"/>
        <v>0</v>
      </c>
      <c r="J69" s="19">
        <f t="shared" si="3"/>
        <v>1</v>
      </c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A70" s="26">
        <v>57</v>
      </c>
      <c r="B70" s="26" t="str">
        <f>Internal!B70</f>
        <v>B</v>
      </c>
      <c r="C70" s="27" t="str">
        <f ca="1">Internal!C70</f>
        <v>2301650140061</v>
      </c>
      <c r="D70" s="102" t="str">
        <f>Internal!D70</f>
        <v>PRANJUL DIXIT</v>
      </c>
      <c r="E70" s="133" t="s">
        <v>162</v>
      </c>
      <c r="F70" s="134">
        <v>54</v>
      </c>
      <c r="G70" s="107">
        <f t="shared" si="0"/>
        <v>54</v>
      </c>
      <c r="H70" s="19">
        <f t="shared" si="1"/>
        <v>0</v>
      </c>
      <c r="I70" s="19">
        <f t="shared" si="2"/>
        <v>1</v>
      </c>
      <c r="J70" s="19">
        <f t="shared" si="3"/>
        <v>0</v>
      </c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A71" s="26">
        <v>58</v>
      </c>
      <c r="B71" s="26" t="str">
        <f>Internal!B71</f>
        <v>B</v>
      </c>
      <c r="C71" s="27" t="str">
        <f ca="1">Internal!C71</f>
        <v>2301650140062</v>
      </c>
      <c r="D71" s="102" t="str">
        <f>Internal!D71</f>
        <v>PRASHANT BAJPEYEE</v>
      </c>
      <c r="E71" s="133" t="s">
        <v>162</v>
      </c>
      <c r="F71" s="134">
        <v>0</v>
      </c>
      <c r="G71" s="107">
        <f t="shared" si="0"/>
        <v>0</v>
      </c>
      <c r="H71" s="19">
        <f t="shared" si="1"/>
        <v>1</v>
      </c>
      <c r="I71" s="19">
        <f t="shared" si="2"/>
        <v>0</v>
      </c>
      <c r="J71" s="19">
        <f t="shared" si="3"/>
        <v>0</v>
      </c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26">
        <v>59</v>
      </c>
      <c r="B72" s="26" t="str">
        <f>Internal!B72</f>
        <v>B</v>
      </c>
      <c r="C72" s="27" t="str">
        <f ca="1">Internal!C72</f>
        <v>2301650140063</v>
      </c>
      <c r="D72" s="102" t="str">
        <f>Internal!D72</f>
        <v>PRITAM SINGH</v>
      </c>
      <c r="E72" s="133" t="s">
        <v>162</v>
      </c>
      <c r="F72" s="134">
        <v>62</v>
      </c>
      <c r="G72" s="107">
        <f t="shared" si="0"/>
        <v>62</v>
      </c>
      <c r="H72" s="19">
        <f t="shared" si="1"/>
        <v>0</v>
      </c>
      <c r="I72" s="19">
        <f t="shared" si="2"/>
        <v>0</v>
      </c>
      <c r="J72" s="19">
        <f t="shared" si="3"/>
        <v>1</v>
      </c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26">
        <v>60</v>
      </c>
      <c r="B73" s="26" t="str">
        <f>Internal!B73</f>
        <v>B</v>
      </c>
      <c r="C73" s="27" t="str">
        <f ca="1">Internal!C73</f>
        <v>2301650140064</v>
      </c>
      <c r="D73" s="102" t="str">
        <f>Internal!D73</f>
        <v>PURNIMA SAVITA</v>
      </c>
      <c r="E73" s="133" t="s">
        <v>162</v>
      </c>
      <c r="F73" s="134">
        <v>34</v>
      </c>
      <c r="G73" s="107">
        <f t="shared" si="0"/>
        <v>34</v>
      </c>
      <c r="H73" s="19">
        <f t="shared" si="1"/>
        <v>1</v>
      </c>
      <c r="I73" s="19">
        <f t="shared" si="2"/>
        <v>0</v>
      </c>
      <c r="J73" s="19">
        <f t="shared" si="3"/>
        <v>0</v>
      </c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26">
        <v>61</v>
      </c>
      <c r="B74" s="26" t="str">
        <f>Internal!B74</f>
        <v>B</v>
      </c>
      <c r="C74" s="27" t="str">
        <f ca="1">Internal!C74</f>
        <v>2301650140065</v>
      </c>
      <c r="D74" s="102" t="str">
        <f>Internal!D74</f>
        <v>PURVI SINGH</v>
      </c>
      <c r="E74" s="133" t="s">
        <v>162</v>
      </c>
      <c r="F74" s="134">
        <v>61</v>
      </c>
      <c r="G74" s="107">
        <f t="shared" si="0"/>
        <v>61</v>
      </c>
      <c r="H74" s="19">
        <f t="shared" si="1"/>
        <v>0</v>
      </c>
      <c r="I74" s="19">
        <f t="shared" si="2"/>
        <v>0</v>
      </c>
      <c r="J74" s="19">
        <f t="shared" si="3"/>
        <v>1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A75" s="26">
        <v>62</v>
      </c>
      <c r="B75" s="26" t="str">
        <f>Internal!B75</f>
        <v>B</v>
      </c>
      <c r="C75" s="27" t="str">
        <f ca="1">Internal!C75</f>
        <v>2301650140067</v>
      </c>
      <c r="D75" s="102" t="str">
        <f>Internal!D75</f>
        <v>RAHUL UTTAM</v>
      </c>
      <c r="E75" s="133" t="s">
        <v>162</v>
      </c>
      <c r="F75" s="134">
        <v>73</v>
      </c>
      <c r="G75" s="107">
        <f t="shared" si="0"/>
        <v>73</v>
      </c>
      <c r="H75" s="19">
        <f t="shared" si="1"/>
        <v>0</v>
      </c>
      <c r="I75" s="19">
        <f t="shared" si="2"/>
        <v>0</v>
      </c>
      <c r="J75" s="19">
        <f t="shared" si="3"/>
        <v>1</v>
      </c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26">
        <v>63</v>
      </c>
      <c r="B76" s="26" t="str">
        <f>Internal!B76</f>
        <v>B</v>
      </c>
      <c r="C76" s="27" t="str">
        <f ca="1">Internal!C76</f>
        <v>2301650140068</v>
      </c>
      <c r="D76" s="102" t="str">
        <f>Internal!D76</f>
        <v>RAJ SRIVASTAVA</v>
      </c>
      <c r="E76" s="133" t="s">
        <v>162</v>
      </c>
      <c r="F76" s="134">
        <v>58</v>
      </c>
      <c r="G76" s="107">
        <f t="shared" si="0"/>
        <v>58</v>
      </c>
      <c r="H76" s="19">
        <f t="shared" si="1"/>
        <v>0</v>
      </c>
      <c r="I76" s="19">
        <f t="shared" si="2"/>
        <v>1</v>
      </c>
      <c r="J76" s="19">
        <f t="shared" si="3"/>
        <v>0</v>
      </c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26">
        <v>64</v>
      </c>
      <c r="B77" s="26" t="str">
        <f>Internal!B77</f>
        <v>B</v>
      </c>
      <c r="C77" s="27" t="str">
        <f ca="1">Internal!C77</f>
        <v>2301650140069</v>
      </c>
      <c r="D77" s="102" t="str">
        <f>Internal!D77</f>
        <v>RASHID HUSHAIN</v>
      </c>
      <c r="E77" s="133" t="s">
        <v>162</v>
      </c>
      <c r="F77" s="134">
        <v>63</v>
      </c>
      <c r="G77" s="107">
        <f t="shared" si="0"/>
        <v>63</v>
      </c>
      <c r="H77" s="19">
        <f t="shared" si="1"/>
        <v>0</v>
      </c>
      <c r="I77" s="19">
        <f t="shared" si="2"/>
        <v>0</v>
      </c>
      <c r="J77" s="19">
        <f t="shared" si="3"/>
        <v>1</v>
      </c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26">
        <v>65</v>
      </c>
      <c r="B78" s="26" t="str">
        <f>Internal!B78</f>
        <v>B</v>
      </c>
      <c r="C78" s="27" t="str">
        <f ca="1">Internal!C78</f>
        <v>2301650140070</v>
      </c>
      <c r="D78" s="102" t="str">
        <f>Internal!D78</f>
        <v>RASHMI SHUKLA</v>
      </c>
      <c r="E78" s="133" t="s">
        <v>162</v>
      </c>
      <c r="F78" s="134">
        <v>44</v>
      </c>
      <c r="G78" s="107">
        <f t="shared" si="0"/>
        <v>44</v>
      </c>
      <c r="H78" s="19">
        <f t="shared" si="1"/>
        <v>0</v>
      </c>
      <c r="I78" s="19">
        <f t="shared" si="2"/>
        <v>1</v>
      </c>
      <c r="J78" s="19">
        <f t="shared" si="3"/>
        <v>0</v>
      </c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26">
        <v>66</v>
      </c>
      <c r="B79" s="26" t="str">
        <f>Internal!B79</f>
        <v>B</v>
      </c>
      <c r="C79" s="27" t="str">
        <f ca="1">Internal!C79</f>
        <v>2301650140071</v>
      </c>
      <c r="D79" s="102" t="str">
        <f>Internal!D79</f>
        <v>RITESH RAJPUT</v>
      </c>
      <c r="E79" s="133" t="s">
        <v>162</v>
      </c>
      <c r="F79" s="134">
        <v>42</v>
      </c>
      <c r="G79" s="107">
        <f t="shared" si="0"/>
        <v>42</v>
      </c>
      <c r="H79" s="19">
        <f t="shared" si="1"/>
        <v>0</v>
      </c>
      <c r="I79" s="19">
        <f t="shared" si="2"/>
        <v>1</v>
      </c>
      <c r="J79" s="19">
        <f t="shared" si="3"/>
        <v>0</v>
      </c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26">
        <v>67</v>
      </c>
      <c r="B80" s="26" t="str">
        <f>Internal!B80</f>
        <v>B</v>
      </c>
      <c r="C80" s="27" t="str">
        <f ca="1">Internal!C80</f>
        <v>2301650140072</v>
      </c>
      <c r="D80" s="102" t="str">
        <f>Internal!D80</f>
        <v>RITIK MISHRA</v>
      </c>
      <c r="E80" s="133" t="s">
        <v>162</v>
      </c>
      <c r="F80" s="134">
        <v>64</v>
      </c>
      <c r="G80" s="107">
        <f t="shared" si="0"/>
        <v>64</v>
      </c>
      <c r="H80" s="19">
        <f t="shared" si="1"/>
        <v>0</v>
      </c>
      <c r="I80" s="19">
        <f t="shared" si="2"/>
        <v>0</v>
      </c>
      <c r="J80" s="19">
        <f t="shared" si="3"/>
        <v>1</v>
      </c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26">
        <v>68</v>
      </c>
      <c r="B81" s="26" t="str">
        <f>Internal!B81</f>
        <v>B</v>
      </c>
      <c r="C81" s="27" t="str">
        <f ca="1">Internal!C81</f>
        <v>2301650140073</v>
      </c>
      <c r="D81" s="102" t="str">
        <f>Internal!D81</f>
        <v>RIYA SHARMA</v>
      </c>
      <c r="E81" s="133" t="s">
        <v>162</v>
      </c>
      <c r="F81" s="134">
        <v>63</v>
      </c>
      <c r="G81" s="107">
        <f t="shared" si="0"/>
        <v>63</v>
      </c>
      <c r="H81" s="19">
        <f t="shared" si="1"/>
        <v>0</v>
      </c>
      <c r="I81" s="19">
        <f t="shared" si="2"/>
        <v>0</v>
      </c>
      <c r="J81" s="19">
        <f t="shared" si="3"/>
        <v>1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26">
        <v>69</v>
      </c>
      <c r="B82" s="26" t="str">
        <f>Internal!B82</f>
        <v>B</v>
      </c>
      <c r="C82" s="27" t="str">
        <f ca="1">Internal!C82</f>
        <v>2301650140074</v>
      </c>
      <c r="D82" s="102" t="str">
        <f>Internal!D82</f>
        <v>ROHAN SINGH</v>
      </c>
      <c r="E82" s="133" t="s">
        <v>162</v>
      </c>
      <c r="F82" s="134">
        <v>62</v>
      </c>
      <c r="G82" s="107">
        <f t="shared" si="0"/>
        <v>62</v>
      </c>
      <c r="H82" s="19">
        <f t="shared" si="1"/>
        <v>0</v>
      </c>
      <c r="I82" s="19">
        <f t="shared" si="2"/>
        <v>0</v>
      </c>
      <c r="J82" s="19">
        <f t="shared" si="3"/>
        <v>1</v>
      </c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26">
        <v>70</v>
      </c>
      <c r="B83" s="26" t="str">
        <f>Internal!B83</f>
        <v>B</v>
      </c>
      <c r="C83" s="27" t="str">
        <f ca="1">Internal!C83</f>
        <v>2301650140075</v>
      </c>
      <c r="D83" s="102" t="str">
        <f>Internal!D83</f>
        <v>SAGAR  SAXENA</v>
      </c>
      <c r="E83" s="133" t="s">
        <v>162</v>
      </c>
      <c r="F83" s="134">
        <v>66</v>
      </c>
      <c r="G83" s="107">
        <f t="shared" si="0"/>
        <v>66</v>
      </c>
      <c r="H83" s="19">
        <f t="shared" si="1"/>
        <v>0</v>
      </c>
      <c r="I83" s="19">
        <f t="shared" si="2"/>
        <v>0</v>
      </c>
      <c r="J83" s="19">
        <f t="shared" si="3"/>
        <v>1</v>
      </c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26">
        <v>71</v>
      </c>
      <c r="B84" s="26" t="str">
        <f>Internal!B84</f>
        <v>B</v>
      </c>
      <c r="C84" s="27" t="str">
        <f ca="1">Internal!C84</f>
        <v>2301650140077</v>
      </c>
      <c r="D84" s="102" t="str">
        <f>Internal!D84</f>
        <v>SANTOSHI</v>
      </c>
      <c r="E84" s="133" t="s">
        <v>162</v>
      </c>
      <c r="F84" s="134">
        <v>62</v>
      </c>
      <c r="G84" s="107">
        <f t="shared" si="0"/>
        <v>62</v>
      </c>
      <c r="H84" s="19">
        <f t="shared" si="1"/>
        <v>0</v>
      </c>
      <c r="I84" s="19">
        <f t="shared" si="2"/>
        <v>0</v>
      </c>
      <c r="J84" s="19">
        <f t="shared" si="3"/>
        <v>1</v>
      </c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26">
        <v>72</v>
      </c>
      <c r="B85" s="26" t="str">
        <f>Internal!B85</f>
        <v>B</v>
      </c>
      <c r="C85" s="27" t="str">
        <f ca="1">Internal!C85</f>
        <v>2301650140078</v>
      </c>
      <c r="D85" s="102" t="str">
        <f>Internal!D85</f>
        <v>SAUMYA</v>
      </c>
      <c r="E85" s="133" t="s">
        <v>162</v>
      </c>
      <c r="F85" s="134">
        <v>68</v>
      </c>
      <c r="G85" s="107">
        <f t="shared" si="0"/>
        <v>68</v>
      </c>
      <c r="H85" s="19">
        <f t="shared" si="1"/>
        <v>0</v>
      </c>
      <c r="I85" s="19">
        <f t="shared" si="2"/>
        <v>0</v>
      </c>
      <c r="J85" s="19">
        <f t="shared" si="3"/>
        <v>1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26">
        <v>73</v>
      </c>
      <c r="B86" s="26" t="str">
        <f>Internal!B86</f>
        <v>B</v>
      </c>
      <c r="C86" s="27" t="str">
        <f ca="1">Internal!C86</f>
        <v>2301650140079</v>
      </c>
      <c r="D86" s="102" t="str">
        <f>Internal!D86</f>
        <v>SHAGUN SINGH</v>
      </c>
      <c r="E86" s="133" t="s">
        <v>162</v>
      </c>
      <c r="F86" s="134">
        <v>68</v>
      </c>
      <c r="G86" s="107">
        <f t="shared" si="0"/>
        <v>68</v>
      </c>
      <c r="H86" s="19">
        <f t="shared" si="1"/>
        <v>0</v>
      </c>
      <c r="I86" s="19">
        <f t="shared" si="2"/>
        <v>0</v>
      </c>
      <c r="J86" s="19">
        <f t="shared" si="3"/>
        <v>1</v>
      </c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26">
        <v>74</v>
      </c>
      <c r="B87" s="26" t="str">
        <f>Internal!B87</f>
        <v>B</v>
      </c>
      <c r="C87" s="27" t="str">
        <f ca="1">Internal!C87</f>
        <v>2301650140080</v>
      </c>
      <c r="D87" s="102" t="str">
        <f>Internal!D87</f>
        <v>SHAREEN SHAIKH</v>
      </c>
      <c r="E87" s="133" t="s">
        <v>162</v>
      </c>
      <c r="F87" s="134">
        <v>56</v>
      </c>
      <c r="G87" s="107">
        <f t="shared" si="0"/>
        <v>56</v>
      </c>
      <c r="H87" s="19">
        <f t="shared" si="1"/>
        <v>0</v>
      </c>
      <c r="I87" s="19">
        <f t="shared" si="2"/>
        <v>1</v>
      </c>
      <c r="J87" s="19">
        <f t="shared" si="3"/>
        <v>0</v>
      </c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26">
        <v>75</v>
      </c>
      <c r="B88" s="26" t="str">
        <f>Internal!B88</f>
        <v>B</v>
      </c>
      <c r="C88" s="27" t="str">
        <f ca="1">Internal!C88</f>
        <v>2301650140081</v>
      </c>
      <c r="D88" s="102" t="str">
        <f>Internal!D88</f>
        <v>SHASHANK MANI SAHU</v>
      </c>
      <c r="E88" s="133" t="s">
        <v>162</v>
      </c>
      <c r="F88" s="134">
        <v>57</v>
      </c>
      <c r="G88" s="107">
        <f t="shared" si="0"/>
        <v>57</v>
      </c>
      <c r="H88" s="19">
        <f t="shared" si="1"/>
        <v>0</v>
      </c>
      <c r="I88" s="19">
        <f t="shared" si="2"/>
        <v>1</v>
      </c>
      <c r="J88" s="19">
        <f t="shared" si="3"/>
        <v>0</v>
      </c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26">
        <v>76</v>
      </c>
      <c r="B89" s="26" t="str">
        <f>Internal!B89</f>
        <v>B</v>
      </c>
      <c r="C89" s="27" t="str">
        <f ca="1">Internal!C89</f>
        <v>2301650140082</v>
      </c>
      <c r="D89" s="102" t="str">
        <f>Internal!D89</f>
        <v>SHEKHAR SAXENA</v>
      </c>
      <c r="E89" s="133" t="s">
        <v>162</v>
      </c>
      <c r="F89" s="134">
        <v>66</v>
      </c>
      <c r="G89" s="107">
        <f t="shared" si="0"/>
        <v>66</v>
      </c>
      <c r="H89" s="19">
        <f t="shared" si="1"/>
        <v>0</v>
      </c>
      <c r="I89" s="19">
        <f t="shared" si="2"/>
        <v>0</v>
      </c>
      <c r="J89" s="19">
        <f t="shared" si="3"/>
        <v>1</v>
      </c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26">
        <v>77</v>
      </c>
      <c r="B90" s="26" t="str">
        <f>Internal!B90</f>
        <v>B</v>
      </c>
      <c r="C90" s="27" t="str">
        <f ca="1">Internal!C90</f>
        <v>2301650140083</v>
      </c>
      <c r="D90" s="102" t="str">
        <f>Internal!D90</f>
        <v>SHIKHA SINGH</v>
      </c>
      <c r="E90" s="133" t="s">
        <v>162</v>
      </c>
      <c r="F90" s="134">
        <v>78</v>
      </c>
      <c r="G90" s="107">
        <f t="shared" si="0"/>
        <v>78</v>
      </c>
      <c r="H90" s="19">
        <f t="shared" si="1"/>
        <v>0</v>
      </c>
      <c r="I90" s="19">
        <f t="shared" si="2"/>
        <v>0</v>
      </c>
      <c r="J90" s="19">
        <f t="shared" si="3"/>
        <v>1</v>
      </c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26">
        <v>78</v>
      </c>
      <c r="B91" s="26" t="str">
        <f>Internal!B91</f>
        <v>B</v>
      </c>
      <c r="C91" s="27" t="str">
        <f ca="1">Internal!C91</f>
        <v>2301650140084</v>
      </c>
      <c r="D91" s="102" t="str">
        <f>Internal!D91</f>
        <v>SHIVAM RAJPUT</v>
      </c>
      <c r="E91" s="133" t="s">
        <v>162</v>
      </c>
      <c r="F91" s="134">
        <v>70</v>
      </c>
      <c r="G91" s="107">
        <f t="shared" si="0"/>
        <v>70</v>
      </c>
      <c r="H91" s="19">
        <f t="shared" si="1"/>
        <v>0</v>
      </c>
      <c r="I91" s="19">
        <f t="shared" si="2"/>
        <v>0</v>
      </c>
      <c r="J91" s="19">
        <f t="shared" si="3"/>
        <v>1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26">
        <v>79</v>
      </c>
      <c r="B92" s="26" t="str">
        <f>Internal!B92</f>
        <v>B</v>
      </c>
      <c r="C92" s="27" t="str">
        <f ca="1">Internal!C92</f>
        <v>2301650140085</v>
      </c>
      <c r="D92" s="102" t="str">
        <f>Internal!D92</f>
        <v>SHIVAM SHUKLA</v>
      </c>
      <c r="E92" s="133" t="s">
        <v>162</v>
      </c>
      <c r="F92" s="134">
        <v>33</v>
      </c>
      <c r="G92" s="107">
        <f t="shared" si="0"/>
        <v>33</v>
      </c>
      <c r="H92" s="19">
        <f t="shared" si="1"/>
        <v>1</v>
      </c>
      <c r="I92" s="19">
        <f t="shared" si="2"/>
        <v>0</v>
      </c>
      <c r="J92" s="19">
        <f t="shared" si="3"/>
        <v>0</v>
      </c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26">
        <v>80</v>
      </c>
      <c r="B93" s="26" t="str">
        <f>Internal!B93</f>
        <v>B</v>
      </c>
      <c r="C93" s="27" t="str">
        <f ca="1">Internal!C93</f>
        <v>2301650140086</v>
      </c>
      <c r="D93" s="102" t="str">
        <f>Internal!D93</f>
        <v>SHIVANGI KATIYAR</v>
      </c>
      <c r="E93" s="133" t="s">
        <v>162</v>
      </c>
      <c r="F93" s="134">
        <v>75</v>
      </c>
      <c r="G93" s="107">
        <f t="shared" ref="G93:G114" si="4">IF(E93="A","A",IF(AND(ISBLANK(F93),E93="P"),"ERROR",F93))</f>
        <v>75</v>
      </c>
      <c r="H93" s="19">
        <f t="shared" ref="H93:H114" si="5">IF(ISBLANK(G93),0,IF(E93="A","A",IF(G93&lt;($G$13*40)/100,1,0)))</f>
        <v>0</v>
      </c>
      <c r="I93" s="19">
        <f t="shared" ref="I93:I114" si="6">IF(G93="A","A",IF(AND(G93&gt;=($G$13*40)/100,G93&lt;($G$13*60)/100),1,0))</f>
        <v>0</v>
      </c>
      <c r="J93" s="19">
        <f t="shared" ref="J93:J114" si="7">IF(E93="A","A",IF(ISNUMBER(G93),IF(G93&gt;=($G$13*60)/100,1,0),0))</f>
        <v>1</v>
      </c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26">
        <v>81</v>
      </c>
      <c r="B94" s="26" t="str">
        <f>Internal!B94</f>
        <v>B</v>
      </c>
      <c r="C94" s="26" t="str">
        <f ca="1">Internal!C94</f>
        <v>2301650140087</v>
      </c>
      <c r="D94" s="102" t="str">
        <f>Internal!D94</f>
        <v>SHIVANI AWASTHI</v>
      </c>
      <c r="E94" s="133" t="s">
        <v>162</v>
      </c>
      <c r="F94" s="134">
        <v>34</v>
      </c>
      <c r="G94" s="107">
        <f t="shared" si="4"/>
        <v>34</v>
      </c>
      <c r="H94" s="19">
        <f t="shared" si="5"/>
        <v>1</v>
      </c>
      <c r="I94" s="19">
        <f t="shared" si="6"/>
        <v>0</v>
      </c>
      <c r="J94" s="19">
        <f t="shared" si="7"/>
        <v>0</v>
      </c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26">
        <v>82</v>
      </c>
      <c r="B95" s="26" t="str">
        <f>Internal!B95</f>
        <v>B</v>
      </c>
      <c r="C95" s="26" t="str">
        <f ca="1">Internal!C95</f>
        <v>2301650140088</v>
      </c>
      <c r="D95" s="102" t="str">
        <f>Internal!D95</f>
        <v>SHREY SHARMA</v>
      </c>
      <c r="E95" s="133" t="s">
        <v>162</v>
      </c>
      <c r="F95" s="134">
        <v>62</v>
      </c>
      <c r="G95" s="107">
        <f t="shared" si="4"/>
        <v>62</v>
      </c>
      <c r="H95" s="19">
        <f t="shared" si="5"/>
        <v>0</v>
      </c>
      <c r="I95" s="19">
        <f t="shared" si="6"/>
        <v>0</v>
      </c>
      <c r="J95" s="19">
        <f t="shared" si="7"/>
        <v>1</v>
      </c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26">
        <v>83</v>
      </c>
      <c r="B96" s="26" t="str">
        <f>Internal!B96</f>
        <v>B</v>
      </c>
      <c r="C96" s="26" t="str">
        <f ca="1">Internal!C96</f>
        <v>2301650140089</v>
      </c>
      <c r="D96" s="102" t="str">
        <f>Internal!D96</f>
        <v>SHRUTI MISHRA</v>
      </c>
      <c r="E96" s="133" t="s">
        <v>162</v>
      </c>
      <c r="F96" s="134">
        <v>69</v>
      </c>
      <c r="G96" s="107">
        <f t="shared" si="4"/>
        <v>69</v>
      </c>
      <c r="H96" s="19">
        <f t="shared" si="5"/>
        <v>0</v>
      </c>
      <c r="I96" s="19">
        <f t="shared" si="6"/>
        <v>0</v>
      </c>
      <c r="J96" s="19">
        <f t="shared" si="7"/>
        <v>1</v>
      </c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26">
        <v>84</v>
      </c>
      <c r="B97" s="26" t="str">
        <f>Internal!B97</f>
        <v>B</v>
      </c>
      <c r="C97" s="26" t="str">
        <f ca="1">Internal!C97</f>
        <v>2301650140090</v>
      </c>
      <c r="D97" s="102" t="str">
        <f>Internal!D97</f>
        <v>SHRUTI PURWAR</v>
      </c>
      <c r="E97" s="133" t="s">
        <v>162</v>
      </c>
      <c r="F97" s="134">
        <v>56</v>
      </c>
      <c r="G97" s="107">
        <f t="shared" si="4"/>
        <v>56</v>
      </c>
      <c r="H97" s="19">
        <f t="shared" si="5"/>
        <v>0</v>
      </c>
      <c r="I97" s="19">
        <f t="shared" si="6"/>
        <v>1</v>
      </c>
      <c r="J97" s="19">
        <f t="shared" si="7"/>
        <v>0</v>
      </c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26">
        <v>85</v>
      </c>
      <c r="B98" s="26" t="str">
        <f>Internal!B98</f>
        <v>B</v>
      </c>
      <c r="C98" s="26" t="str">
        <f ca="1">Internal!C98</f>
        <v>2301650140091</v>
      </c>
      <c r="D98" s="102" t="str">
        <f>Internal!D98</f>
        <v>SHUBHAM SHARMA</v>
      </c>
      <c r="E98" s="133" t="s">
        <v>162</v>
      </c>
      <c r="F98" s="134">
        <v>75</v>
      </c>
      <c r="G98" s="107">
        <f t="shared" si="4"/>
        <v>75</v>
      </c>
      <c r="H98" s="19">
        <f t="shared" si="5"/>
        <v>0</v>
      </c>
      <c r="I98" s="19">
        <f t="shared" si="6"/>
        <v>0</v>
      </c>
      <c r="J98" s="19">
        <f t="shared" si="7"/>
        <v>1</v>
      </c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26">
        <v>86</v>
      </c>
      <c r="B99" s="26" t="str">
        <f>Internal!B99</f>
        <v>B</v>
      </c>
      <c r="C99" s="26" t="str">
        <f ca="1">Internal!C99</f>
        <v>2301650140092</v>
      </c>
      <c r="D99" s="102" t="str">
        <f>Internal!D99</f>
        <v>SHUBHAM SRIVASTAVA</v>
      </c>
      <c r="E99" s="133" t="s">
        <v>162</v>
      </c>
      <c r="F99" s="134">
        <v>65</v>
      </c>
      <c r="G99" s="107">
        <f t="shared" si="4"/>
        <v>65</v>
      </c>
      <c r="H99" s="19">
        <f t="shared" si="5"/>
        <v>0</v>
      </c>
      <c r="I99" s="19">
        <f t="shared" si="6"/>
        <v>0</v>
      </c>
      <c r="J99" s="19">
        <f t="shared" si="7"/>
        <v>1</v>
      </c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26">
        <v>87</v>
      </c>
      <c r="B100" s="26" t="str">
        <f>Internal!B100</f>
        <v>B</v>
      </c>
      <c r="C100" s="26" t="str">
        <f ca="1">Internal!C100</f>
        <v>2301650140093</v>
      </c>
      <c r="D100" s="102" t="str">
        <f>Internal!D100</f>
        <v>SHUBHANGI SINGH</v>
      </c>
      <c r="E100" s="133" t="s">
        <v>162</v>
      </c>
      <c r="F100" s="134">
        <v>43</v>
      </c>
      <c r="G100" s="107">
        <f t="shared" si="4"/>
        <v>43</v>
      </c>
      <c r="H100" s="19">
        <f t="shared" si="5"/>
        <v>0</v>
      </c>
      <c r="I100" s="19">
        <f t="shared" si="6"/>
        <v>1</v>
      </c>
      <c r="J100" s="19">
        <f t="shared" si="7"/>
        <v>0</v>
      </c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26">
        <v>88</v>
      </c>
      <c r="B101" s="26" t="str">
        <f>Internal!B101</f>
        <v>B</v>
      </c>
      <c r="C101" s="26" t="str">
        <f ca="1">Internal!C101</f>
        <v>2301650140094</v>
      </c>
      <c r="D101" s="102" t="str">
        <f>Internal!D101</f>
        <v>SHUBHI GUPTA</v>
      </c>
      <c r="E101" s="133" t="s">
        <v>162</v>
      </c>
      <c r="F101" s="134">
        <v>75</v>
      </c>
      <c r="G101" s="107">
        <f t="shared" si="4"/>
        <v>75</v>
      </c>
      <c r="H101" s="19">
        <f t="shared" si="5"/>
        <v>0</v>
      </c>
      <c r="I101" s="19">
        <f t="shared" si="6"/>
        <v>0</v>
      </c>
      <c r="J101" s="19">
        <f t="shared" si="7"/>
        <v>1</v>
      </c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26">
        <v>89</v>
      </c>
      <c r="B102" s="26" t="str">
        <f>Internal!B102</f>
        <v>B</v>
      </c>
      <c r="C102" s="26" t="str">
        <f ca="1">Internal!C102</f>
        <v>2301650140095</v>
      </c>
      <c r="D102" s="102" t="str">
        <f>Internal!D102</f>
        <v>SHWETA SACHAN</v>
      </c>
      <c r="E102" s="133" t="s">
        <v>162</v>
      </c>
      <c r="F102" s="134">
        <v>47</v>
      </c>
      <c r="G102" s="107">
        <f t="shared" si="4"/>
        <v>47</v>
      </c>
      <c r="H102" s="19">
        <f t="shared" si="5"/>
        <v>0</v>
      </c>
      <c r="I102" s="19">
        <f t="shared" si="6"/>
        <v>1</v>
      </c>
      <c r="J102" s="19">
        <f t="shared" si="7"/>
        <v>0</v>
      </c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26">
        <v>90</v>
      </c>
      <c r="B103" s="26" t="str">
        <f>Internal!B103</f>
        <v>B</v>
      </c>
      <c r="C103" s="26" t="str">
        <f ca="1">Internal!C103</f>
        <v>2301650140096</v>
      </c>
      <c r="D103" s="102" t="str">
        <f>Internal!D103</f>
        <v>SIDDHANT SINGH</v>
      </c>
      <c r="E103" s="133" t="s">
        <v>162</v>
      </c>
      <c r="F103" s="134">
        <v>61</v>
      </c>
      <c r="G103" s="107">
        <f t="shared" si="4"/>
        <v>61</v>
      </c>
      <c r="H103" s="19">
        <f t="shared" si="5"/>
        <v>0</v>
      </c>
      <c r="I103" s="19">
        <f t="shared" si="6"/>
        <v>0</v>
      </c>
      <c r="J103" s="19">
        <f t="shared" si="7"/>
        <v>1</v>
      </c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26">
        <v>91</v>
      </c>
      <c r="B104" s="26" t="str">
        <f>Internal!B104</f>
        <v>B</v>
      </c>
      <c r="C104" s="26" t="str">
        <f ca="1">Internal!C104</f>
        <v>2301650140097</v>
      </c>
      <c r="D104" s="102" t="str">
        <f>Internal!D104</f>
        <v>SIDDHARTH GUPTA</v>
      </c>
      <c r="E104" s="133" t="s">
        <v>162</v>
      </c>
      <c r="F104" s="134">
        <v>69</v>
      </c>
      <c r="G104" s="107">
        <f t="shared" si="4"/>
        <v>69</v>
      </c>
      <c r="H104" s="19">
        <f t="shared" si="5"/>
        <v>0</v>
      </c>
      <c r="I104" s="19">
        <f t="shared" si="6"/>
        <v>0</v>
      </c>
      <c r="J104" s="19">
        <f t="shared" si="7"/>
        <v>1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26">
        <v>92</v>
      </c>
      <c r="B105" s="26" t="str">
        <f>Internal!B105</f>
        <v>B</v>
      </c>
      <c r="C105" s="26" t="str">
        <f ca="1">Internal!C105</f>
        <v>2301650140098</v>
      </c>
      <c r="D105" s="102" t="str">
        <f>Internal!D105</f>
        <v>SIDDHARTH GUPTA</v>
      </c>
      <c r="E105" s="133" t="s">
        <v>162</v>
      </c>
      <c r="F105" s="134">
        <v>40</v>
      </c>
      <c r="G105" s="107">
        <f t="shared" si="4"/>
        <v>40</v>
      </c>
      <c r="H105" s="19">
        <f t="shared" si="5"/>
        <v>0</v>
      </c>
      <c r="I105" s="19">
        <f t="shared" si="6"/>
        <v>1</v>
      </c>
      <c r="J105" s="19">
        <f t="shared" si="7"/>
        <v>0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26">
        <v>93</v>
      </c>
      <c r="B106" s="26" t="str">
        <f>Internal!B106</f>
        <v>B</v>
      </c>
      <c r="C106" s="26" t="str">
        <f ca="1">Internal!C106</f>
        <v>2301650140099</v>
      </c>
      <c r="D106" s="102" t="str">
        <f>Internal!D106</f>
        <v>SOM PAL</v>
      </c>
      <c r="E106" s="133" t="s">
        <v>162</v>
      </c>
      <c r="F106" s="134">
        <v>2</v>
      </c>
      <c r="G106" s="107">
        <f t="shared" si="4"/>
        <v>2</v>
      </c>
      <c r="H106" s="19">
        <f t="shared" si="5"/>
        <v>1</v>
      </c>
      <c r="I106" s="19">
        <f t="shared" si="6"/>
        <v>0</v>
      </c>
      <c r="J106" s="19">
        <f t="shared" si="7"/>
        <v>0</v>
      </c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26">
        <v>94</v>
      </c>
      <c r="B107" s="26" t="str">
        <f>Internal!B107</f>
        <v>B</v>
      </c>
      <c r="C107" s="26" t="str">
        <f ca="1">Internal!C107</f>
        <v>2301650140100</v>
      </c>
      <c r="D107" s="102" t="str">
        <f>Internal!D107</f>
        <v>SURAJ BAJPAI</v>
      </c>
      <c r="E107" s="133" t="s">
        <v>162</v>
      </c>
      <c r="F107" s="134">
        <v>3</v>
      </c>
      <c r="G107" s="107">
        <f t="shared" si="4"/>
        <v>3</v>
      </c>
      <c r="H107" s="19">
        <f t="shared" si="5"/>
        <v>1</v>
      </c>
      <c r="I107" s="19">
        <f t="shared" si="6"/>
        <v>0</v>
      </c>
      <c r="J107" s="19">
        <f t="shared" si="7"/>
        <v>0</v>
      </c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26">
        <v>95</v>
      </c>
      <c r="B108" s="26" t="str">
        <f>Internal!B108</f>
        <v>B</v>
      </c>
      <c r="C108" s="26" t="str">
        <f ca="1">Internal!C108</f>
        <v>2301650140101</v>
      </c>
      <c r="D108" s="102" t="str">
        <f>Internal!D108</f>
        <v>SUSHMITA  AGNIHOTRI</v>
      </c>
      <c r="E108" s="133" t="s">
        <v>162</v>
      </c>
      <c r="F108" s="134">
        <v>42</v>
      </c>
      <c r="G108" s="107">
        <f t="shared" si="4"/>
        <v>42</v>
      </c>
      <c r="H108" s="19">
        <f t="shared" si="5"/>
        <v>0</v>
      </c>
      <c r="I108" s="19">
        <f t="shared" si="6"/>
        <v>1</v>
      </c>
      <c r="J108" s="19">
        <f t="shared" si="7"/>
        <v>0</v>
      </c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26">
        <v>96</v>
      </c>
      <c r="B109" s="26" t="str">
        <f>Internal!B109</f>
        <v>B</v>
      </c>
      <c r="C109" s="26" t="str">
        <f ca="1">Internal!C109</f>
        <v>2301650140102</v>
      </c>
      <c r="D109" s="102" t="str">
        <f>Internal!D109</f>
        <v>UJJWAL CHAUHAN</v>
      </c>
      <c r="E109" s="133" t="s">
        <v>162</v>
      </c>
      <c r="F109" s="134">
        <v>30</v>
      </c>
      <c r="G109" s="107">
        <f t="shared" si="4"/>
        <v>30</v>
      </c>
      <c r="H109" s="19">
        <f t="shared" si="5"/>
        <v>1</v>
      </c>
      <c r="I109" s="19">
        <f t="shared" si="6"/>
        <v>0</v>
      </c>
      <c r="J109" s="19">
        <f t="shared" si="7"/>
        <v>0</v>
      </c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26">
        <v>97</v>
      </c>
      <c r="B110" s="26" t="str">
        <f>Internal!B110</f>
        <v>B</v>
      </c>
      <c r="C110" s="26" t="str">
        <f ca="1">Internal!C110</f>
        <v>2301650140103</v>
      </c>
      <c r="D110" s="102" t="str">
        <f>Internal!D110</f>
        <v>VAIBHAV MISHRA</v>
      </c>
      <c r="E110" s="133" t="s">
        <v>162</v>
      </c>
      <c r="F110" s="134">
        <v>70</v>
      </c>
      <c r="G110" s="107">
        <f t="shared" si="4"/>
        <v>70</v>
      </c>
      <c r="H110" s="19">
        <f t="shared" si="5"/>
        <v>0</v>
      </c>
      <c r="I110" s="19">
        <f t="shared" si="6"/>
        <v>0</v>
      </c>
      <c r="J110" s="19">
        <f t="shared" si="7"/>
        <v>1</v>
      </c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26">
        <v>98</v>
      </c>
      <c r="B111" s="26" t="str">
        <f>Internal!B111</f>
        <v>B</v>
      </c>
      <c r="C111" s="26" t="str">
        <f ca="1">Internal!C111</f>
        <v>2301650140105</v>
      </c>
      <c r="D111" s="102" t="str">
        <f>Internal!D111</f>
        <v>VINEET KUMAR GUPTA</v>
      </c>
      <c r="E111" s="133" t="s">
        <v>162</v>
      </c>
      <c r="F111" s="134">
        <v>30</v>
      </c>
      <c r="G111" s="107">
        <f t="shared" si="4"/>
        <v>30</v>
      </c>
      <c r="H111" s="19">
        <f t="shared" si="5"/>
        <v>1</v>
      </c>
      <c r="I111" s="19">
        <f t="shared" si="6"/>
        <v>0</v>
      </c>
      <c r="J111" s="19">
        <f t="shared" si="7"/>
        <v>0</v>
      </c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26">
        <v>99</v>
      </c>
      <c r="B112" s="26" t="str">
        <f>Internal!B112</f>
        <v>B</v>
      </c>
      <c r="C112" s="26" t="str">
        <f ca="1">Internal!C112</f>
        <v>2301650140106</v>
      </c>
      <c r="D112" s="102" t="str">
        <f>Internal!D112</f>
        <v>VIVEK SRIVASTAVA</v>
      </c>
      <c r="E112" s="133" t="s">
        <v>162</v>
      </c>
      <c r="F112" s="134">
        <v>38</v>
      </c>
      <c r="G112" s="107">
        <f t="shared" si="4"/>
        <v>38</v>
      </c>
      <c r="H112" s="19">
        <f t="shared" si="5"/>
        <v>1</v>
      </c>
      <c r="I112" s="19">
        <f t="shared" si="6"/>
        <v>0</v>
      </c>
      <c r="J112" s="19">
        <f t="shared" si="7"/>
        <v>0</v>
      </c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92">
        <v>100</v>
      </c>
      <c r="B113" s="92" t="str">
        <f>Internal!B113</f>
        <v>B</v>
      </c>
      <c r="C113" s="92" t="str">
        <f ca="1">Internal!C113</f>
        <v>2301650140107</v>
      </c>
      <c r="D113" s="103" t="str">
        <f>Internal!D113</f>
        <v>YASH TRIVEDI</v>
      </c>
      <c r="E113" s="133" t="s">
        <v>162</v>
      </c>
      <c r="F113" s="134">
        <v>43</v>
      </c>
      <c r="G113" s="107">
        <f t="shared" si="4"/>
        <v>43</v>
      </c>
      <c r="H113" s="19">
        <f t="shared" si="5"/>
        <v>0</v>
      </c>
      <c r="I113" s="19">
        <f t="shared" si="6"/>
        <v>1</v>
      </c>
      <c r="J113" s="19">
        <f t="shared" si="7"/>
        <v>0</v>
      </c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98">
        <v>101</v>
      </c>
      <c r="B114" s="98" t="str">
        <f>Internal!B114</f>
        <v>B</v>
      </c>
      <c r="C114" s="98" t="str">
        <f ca="1">Internal!C114</f>
        <v>2301650140108</v>
      </c>
      <c r="D114" s="104" t="str">
        <f>Internal!D114</f>
        <v>YASHPAL SINGH</v>
      </c>
      <c r="E114" s="133" t="s">
        <v>162</v>
      </c>
      <c r="F114" s="134">
        <v>44</v>
      </c>
      <c r="G114" s="107">
        <f t="shared" si="4"/>
        <v>44</v>
      </c>
      <c r="H114" s="19">
        <f t="shared" si="5"/>
        <v>0</v>
      </c>
      <c r="I114" s="19">
        <f t="shared" si="6"/>
        <v>1</v>
      </c>
      <c r="J114" s="19">
        <f t="shared" si="7"/>
        <v>0</v>
      </c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93"/>
      <c r="B115" s="94"/>
      <c r="C115" s="95"/>
      <c r="D115" s="96"/>
      <c r="E115" s="97"/>
      <c r="F115" s="97"/>
      <c r="G115" s="99" t="s">
        <v>53</v>
      </c>
      <c r="H115" s="28">
        <f t="shared" ref="H115:J115" si="8">SUM(H14:H114)</f>
        <v>13</v>
      </c>
      <c r="I115" s="28">
        <f t="shared" si="8"/>
        <v>42</v>
      </c>
      <c r="J115" s="28">
        <f t="shared" si="8"/>
        <v>45</v>
      </c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93"/>
      <c r="B116" s="94"/>
      <c r="C116" s="95"/>
      <c r="D116" s="96"/>
      <c r="E116" s="97"/>
      <c r="F116" s="97"/>
      <c r="G116" s="100" t="s">
        <v>54</v>
      </c>
      <c r="H116" s="28">
        <f t="shared" ref="H116:J116" si="9">IF($E$13=0,0,ROUND((H115*100)/$E$13,2))</f>
        <v>12.87</v>
      </c>
      <c r="I116" s="28">
        <f t="shared" si="9"/>
        <v>41.58</v>
      </c>
      <c r="J116" s="28">
        <f t="shared" si="9"/>
        <v>44.55</v>
      </c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93"/>
      <c r="B117" s="94"/>
      <c r="C117" s="95"/>
      <c r="D117" s="96"/>
      <c r="E117" s="97"/>
      <c r="F117" s="97"/>
      <c r="G117" s="101" t="s">
        <v>55</v>
      </c>
      <c r="H117" s="195">
        <f>IF($G$13=0,"NOT APPLICABLE",ROUND((J116+2*I116+3*H116)/3,2))</f>
        <v>55.44</v>
      </c>
      <c r="I117" s="169"/>
      <c r="J117" s="170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9"/>
      <c r="E118" s="20"/>
      <c r="F118" s="2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9"/>
      <c r="E119" s="20"/>
      <c r="F119" s="2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9"/>
      <c r="E120" s="20"/>
      <c r="F120" s="2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9"/>
      <c r="E121" s="20"/>
      <c r="F121" s="2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9"/>
      <c r="E122" s="20"/>
      <c r="F122" s="2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9"/>
      <c r="E123" s="20"/>
      <c r="F123" s="2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9"/>
      <c r="E124" s="20"/>
      <c r="F124" s="2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9"/>
      <c r="E125" s="20"/>
      <c r="F125" s="2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9"/>
      <c r="E126" s="20"/>
      <c r="F126" s="2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9"/>
      <c r="E127" s="20"/>
      <c r="F127" s="2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9"/>
      <c r="E128" s="20"/>
      <c r="F128" s="2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9"/>
      <c r="E129" s="20"/>
      <c r="F129" s="2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9"/>
      <c r="E130" s="20"/>
      <c r="F130" s="2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9"/>
      <c r="E131" s="20"/>
      <c r="F131" s="2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9"/>
      <c r="E132" s="20"/>
      <c r="F132" s="2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9"/>
      <c r="E133" s="20"/>
      <c r="F133" s="2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9"/>
      <c r="E134" s="20"/>
      <c r="F134" s="2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9"/>
      <c r="E135" s="20"/>
      <c r="F135" s="2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9"/>
      <c r="E136" s="20"/>
      <c r="F136" s="2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9"/>
      <c r="E137" s="20"/>
      <c r="F137" s="2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9"/>
      <c r="E138" s="20"/>
      <c r="F138" s="2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9"/>
      <c r="E139" s="20"/>
      <c r="F139" s="2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9"/>
      <c r="E140" s="20"/>
      <c r="F140" s="2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9"/>
      <c r="E141" s="20"/>
      <c r="F141" s="2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9"/>
      <c r="E142" s="20"/>
      <c r="F142" s="2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9"/>
      <c r="E143" s="20"/>
      <c r="F143" s="2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9"/>
      <c r="E144" s="20"/>
      <c r="F144" s="2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9"/>
      <c r="E145" s="20"/>
      <c r="F145" s="2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9"/>
      <c r="E146" s="20"/>
      <c r="F146" s="2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9"/>
      <c r="E147" s="20"/>
      <c r="F147" s="2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9"/>
      <c r="E148" s="20"/>
      <c r="F148" s="2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9"/>
      <c r="E149" s="20"/>
      <c r="F149" s="2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9"/>
      <c r="E150" s="20"/>
      <c r="F150" s="2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9"/>
      <c r="E151" s="20"/>
      <c r="F151" s="2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9"/>
      <c r="E152" s="20"/>
      <c r="F152" s="2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9"/>
      <c r="E153" s="20"/>
      <c r="F153" s="2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9"/>
      <c r="E154" s="20"/>
      <c r="F154" s="2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9"/>
      <c r="E155" s="20"/>
      <c r="F155" s="2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9"/>
      <c r="E156" s="20"/>
      <c r="F156" s="2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9"/>
      <c r="E157" s="20"/>
      <c r="F157" s="2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9"/>
      <c r="E158" s="20"/>
      <c r="F158" s="2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9"/>
      <c r="E159" s="20"/>
      <c r="F159" s="2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9"/>
      <c r="E160" s="20"/>
      <c r="F160" s="2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9"/>
      <c r="E161" s="20"/>
      <c r="F161" s="2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9"/>
      <c r="E162" s="20"/>
      <c r="F162" s="2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9"/>
      <c r="E163" s="20"/>
      <c r="F163" s="2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9"/>
      <c r="E164" s="20"/>
      <c r="F164" s="2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9"/>
      <c r="E165" s="20"/>
      <c r="F165" s="2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9"/>
      <c r="E166" s="20"/>
      <c r="F166" s="2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9"/>
      <c r="E167" s="20"/>
      <c r="F167" s="2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9"/>
      <c r="E168" s="20"/>
      <c r="F168" s="2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9"/>
      <c r="E169" s="20"/>
      <c r="F169" s="2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9"/>
      <c r="E170" s="20"/>
      <c r="F170" s="2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9"/>
      <c r="E171" s="20"/>
      <c r="F171" s="2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9"/>
      <c r="E172" s="20"/>
      <c r="F172" s="2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9"/>
      <c r="E173" s="20"/>
      <c r="F173" s="2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9"/>
      <c r="E174" s="20"/>
      <c r="F174" s="2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9"/>
      <c r="E175" s="20"/>
      <c r="F175" s="2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9"/>
      <c r="E176" s="20"/>
      <c r="F176" s="2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9"/>
      <c r="E177" s="20"/>
      <c r="F177" s="2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9"/>
      <c r="E178" s="20"/>
      <c r="F178" s="2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9"/>
      <c r="E179" s="20"/>
      <c r="F179" s="2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9"/>
      <c r="E180" s="20"/>
      <c r="F180" s="2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9"/>
      <c r="E181" s="20"/>
      <c r="F181" s="2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9"/>
      <c r="E182" s="20"/>
      <c r="F182" s="2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9"/>
      <c r="E183" s="20"/>
      <c r="F183" s="2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9"/>
      <c r="E184" s="20"/>
      <c r="F184" s="2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9"/>
      <c r="E185" s="20"/>
      <c r="F185" s="2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9"/>
      <c r="E186" s="20"/>
      <c r="F186" s="2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9"/>
      <c r="E187" s="20"/>
      <c r="F187" s="2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9"/>
      <c r="E188" s="20"/>
      <c r="F188" s="2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9"/>
      <c r="E189" s="20"/>
      <c r="F189" s="2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9"/>
      <c r="E190" s="20"/>
      <c r="F190" s="2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9"/>
      <c r="E191" s="20"/>
      <c r="F191" s="2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9"/>
      <c r="E192" s="20"/>
      <c r="F192" s="2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9"/>
      <c r="E193" s="20"/>
      <c r="F193" s="2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9"/>
      <c r="E194" s="20"/>
      <c r="F194" s="2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9"/>
      <c r="E195" s="20"/>
      <c r="F195" s="2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9"/>
      <c r="E196" s="20"/>
      <c r="F196" s="2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9"/>
      <c r="E197" s="20"/>
      <c r="F197" s="2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9"/>
      <c r="E198" s="20"/>
      <c r="F198" s="2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9"/>
      <c r="E199" s="20"/>
      <c r="F199" s="2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9"/>
      <c r="E200" s="20"/>
      <c r="F200" s="2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9"/>
      <c r="E201" s="20"/>
      <c r="F201" s="2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9"/>
      <c r="E202" s="20"/>
      <c r="F202" s="2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9"/>
      <c r="E203" s="20"/>
      <c r="F203" s="2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9"/>
      <c r="E204" s="20"/>
      <c r="F204" s="2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9"/>
      <c r="E205" s="20"/>
      <c r="F205" s="2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9"/>
      <c r="E206" s="20"/>
      <c r="F206" s="2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9"/>
      <c r="E207" s="20"/>
      <c r="F207" s="2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9"/>
      <c r="E208" s="20"/>
      <c r="F208" s="2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9"/>
      <c r="E209" s="20"/>
      <c r="F209" s="2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9"/>
      <c r="E210" s="20"/>
      <c r="F210" s="2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9"/>
      <c r="E211" s="20"/>
      <c r="F211" s="2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9"/>
      <c r="E212" s="20"/>
      <c r="F212" s="2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9"/>
      <c r="E213" s="20"/>
      <c r="F213" s="2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9"/>
      <c r="E214" s="20"/>
      <c r="F214" s="2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9"/>
      <c r="E215" s="20"/>
      <c r="F215" s="2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9"/>
      <c r="E216" s="20"/>
      <c r="F216" s="2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9"/>
      <c r="E217" s="20"/>
      <c r="F217" s="2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9"/>
      <c r="E218" s="20"/>
      <c r="F218" s="2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9"/>
      <c r="E219" s="20"/>
      <c r="F219" s="2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9"/>
      <c r="E220" s="20"/>
      <c r="F220" s="2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9"/>
      <c r="E221" s="20"/>
      <c r="F221" s="2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9"/>
      <c r="E222" s="20"/>
      <c r="F222" s="2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9"/>
      <c r="E223" s="20"/>
      <c r="F223" s="2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9"/>
      <c r="E224" s="20"/>
      <c r="F224" s="2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9"/>
      <c r="E225" s="20"/>
      <c r="F225" s="2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9"/>
      <c r="E226" s="20"/>
      <c r="F226" s="2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9"/>
      <c r="E227" s="20"/>
      <c r="F227" s="2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9"/>
      <c r="E228" s="20"/>
      <c r="F228" s="2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9"/>
      <c r="E229" s="20"/>
      <c r="F229" s="2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9"/>
      <c r="E230" s="20"/>
      <c r="F230" s="2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9"/>
      <c r="E231" s="20"/>
      <c r="F231" s="2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9"/>
      <c r="E232" s="20"/>
      <c r="F232" s="2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9"/>
      <c r="E233" s="20"/>
      <c r="F233" s="2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9"/>
      <c r="E234" s="20"/>
      <c r="F234" s="2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9"/>
      <c r="E235" s="20"/>
      <c r="F235" s="2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9"/>
      <c r="E236" s="20"/>
      <c r="F236" s="2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9"/>
      <c r="E237" s="20"/>
      <c r="F237" s="2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9"/>
      <c r="E238" s="20"/>
      <c r="F238" s="2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9"/>
      <c r="E239" s="20"/>
      <c r="F239" s="2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9"/>
      <c r="E240" s="20"/>
      <c r="F240" s="2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9"/>
      <c r="E241" s="20"/>
      <c r="F241" s="2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9"/>
      <c r="E242" s="20"/>
      <c r="F242" s="2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9"/>
      <c r="E243" s="20"/>
      <c r="F243" s="2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9"/>
      <c r="E244" s="20"/>
      <c r="F244" s="2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9"/>
      <c r="E245" s="20"/>
      <c r="F245" s="2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9"/>
      <c r="E246" s="20"/>
      <c r="F246" s="2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9"/>
      <c r="E247" s="20"/>
      <c r="F247" s="2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9"/>
      <c r="E248" s="20"/>
      <c r="F248" s="2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9"/>
      <c r="E249" s="20"/>
      <c r="F249" s="2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9"/>
      <c r="E250" s="20"/>
      <c r="F250" s="2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9"/>
      <c r="E251" s="20"/>
      <c r="F251" s="2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9"/>
      <c r="E252" s="20"/>
      <c r="F252" s="2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9"/>
      <c r="E253" s="20"/>
      <c r="F253" s="2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9"/>
      <c r="E254" s="20"/>
      <c r="F254" s="2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9"/>
      <c r="E255" s="20"/>
      <c r="F255" s="2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9"/>
      <c r="E256" s="20"/>
      <c r="F256" s="2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9"/>
      <c r="E257" s="20"/>
      <c r="F257" s="2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9"/>
      <c r="E258" s="20"/>
      <c r="F258" s="2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9"/>
      <c r="E259" s="20"/>
      <c r="F259" s="2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9"/>
      <c r="E260" s="20"/>
      <c r="F260" s="2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9"/>
      <c r="E261" s="20"/>
      <c r="F261" s="2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9"/>
      <c r="E262" s="20"/>
      <c r="F262" s="2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9"/>
      <c r="E263" s="20"/>
      <c r="F263" s="2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9"/>
      <c r="E264" s="20"/>
      <c r="F264" s="2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9"/>
      <c r="E265" s="20"/>
      <c r="F265" s="2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9"/>
      <c r="E266" s="20"/>
      <c r="F266" s="2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9"/>
      <c r="E267" s="20"/>
      <c r="F267" s="2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9"/>
      <c r="E268" s="20"/>
      <c r="F268" s="2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9"/>
      <c r="E269" s="20"/>
      <c r="F269" s="2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9"/>
      <c r="E270" s="20"/>
      <c r="F270" s="2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9"/>
      <c r="E271" s="20"/>
      <c r="F271" s="2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9"/>
      <c r="E272" s="20"/>
      <c r="F272" s="2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9"/>
      <c r="E273" s="20"/>
      <c r="F273" s="2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9"/>
      <c r="E274" s="20"/>
      <c r="F274" s="2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9"/>
      <c r="E275" s="20"/>
      <c r="F275" s="2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9"/>
      <c r="E276" s="20"/>
      <c r="F276" s="2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9"/>
      <c r="E277" s="20"/>
      <c r="F277" s="2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9"/>
      <c r="E278" s="20"/>
      <c r="F278" s="2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9"/>
      <c r="E279" s="20"/>
      <c r="F279" s="2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9"/>
      <c r="E280" s="20"/>
      <c r="F280" s="2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9"/>
      <c r="E281" s="20"/>
      <c r="F281" s="2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9"/>
      <c r="E282" s="20"/>
      <c r="F282" s="2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9"/>
      <c r="E283" s="20"/>
      <c r="F283" s="2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9"/>
      <c r="E284" s="20"/>
      <c r="F284" s="2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9"/>
      <c r="E285" s="20"/>
      <c r="F285" s="2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9"/>
      <c r="E286" s="20"/>
      <c r="F286" s="2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9"/>
      <c r="E287" s="20"/>
      <c r="F287" s="2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9"/>
      <c r="E288" s="20"/>
      <c r="F288" s="2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9"/>
      <c r="E289" s="20"/>
      <c r="F289" s="2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A290" s="9"/>
      <c r="B290" s="9"/>
      <c r="C290" s="9"/>
      <c r="D290" s="9"/>
      <c r="E290" s="20"/>
      <c r="F290" s="2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>
      <c r="A291" s="9"/>
      <c r="B291" s="9"/>
      <c r="C291" s="9"/>
      <c r="D291" s="9"/>
      <c r="E291" s="20"/>
      <c r="F291" s="2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>
      <c r="A292" s="9"/>
      <c r="B292" s="9"/>
      <c r="C292" s="9"/>
      <c r="D292" s="9"/>
      <c r="E292" s="20"/>
      <c r="F292" s="2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>
      <c r="A293" s="9"/>
      <c r="B293" s="9"/>
      <c r="C293" s="9"/>
      <c r="D293" s="9"/>
      <c r="E293" s="20"/>
      <c r="F293" s="2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>
      <c r="A294" s="9"/>
      <c r="B294" s="9"/>
      <c r="C294" s="9"/>
      <c r="D294" s="9"/>
      <c r="E294" s="20"/>
      <c r="F294" s="2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>
      <c r="A295" s="9"/>
      <c r="B295" s="9"/>
      <c r="C295" s="9"/>
      <c r="D295" s="9"/>
      <c r="E295" s="20"/>
      <c r="F295" s="2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>
      <c r="A296" s="9"/>
      <c r="B296" s="9"/>
      <c r="C296" s="9"/>
      <c r="D296" s="9"/>
      <c r="E296" s="20"/>
      <c r="F296" s="2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>
      <c r="A297" s="9"/>
      <c r="B297" s="9"/>
      <c r="C297" s="9"/>
      <c r="D297" s="9"/>
      <c r="E297" s="20"/>
      <c r="F297" s="2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>
      <c r="A298" s="9"/>
      <c r="B298" s="9"/>
      <c r="C298" s="9"/>
      <c r="D298" s="9"/>
      <c r="E298" s="20"/>
      <c r="F298" s="2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>
      <c r="A299" s="9"/>
      <c r="B299" s="9"/>
      <c r="C299" s="9"/>
      <c r="D299" s="9"/>
      <c r="E299" s="20"/>
      <c r="F299" s="2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>
      <c r="A300" s="9"/>
      <c r="B300" s="9"/>
      <c r="C300" s="9"/>
      <c r="D300" s="9"/>
      <c r="E300" s="20"/>
      <c r="F300" s="2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>
      <c r="A301" s="9"/>
      <c r="B301" s="9"/>
      <c r="C301" s="9"/>
      <c r="D301" s="9"/>
      <c r="E301" s="20"/>
      <c r="F301" s="2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>
      <c r="A302" s="9"/>
      <c r="B302" s="9"/>
      <c r="C302" s="9"/>
      <c r="D302" s="9"/>
      <c r="E302" s="20"/>
      <c r="F302" s="2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>
      <c r="A303" s="9"/>
      <c r="B303" s="9"/>
      <c r="C303" s="9"/>
      <c r="D303" s="9"/>
      <c r="E303" s="20"/>
      <c r="F303" s="2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>
      <c r="A304" s="9"/>
      <c r="B304" s="9"/>
      <c r="C304" s="9"/>
      <c r="D304" s="9"/>
      <c r="E304" s="20"/>
      <c r="F304" s="2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>
      <c r="A305" s="9"/>
      <c r="B305" s="9"/>
      <c r="C305" s="9"/>
      <c r="D305" s="9"/>
      <c r="E305" s="20"/>
      <c r="F305" s="2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>
      <c r="A306" s="9"/>
      <c r="B306" s="9"/>
      <c r="C306" s="9"/>
      <c r="D306" s="9"/>
      <c r="E306" s="20"/>
      <c r="F306" s="2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>
      <c r="A307" s="9"/>
      <c r="B307" s="9"/>
      <c r="C307" s="9"/>
      <c r="D307" s="9"/>
      <c r="E307" s="20"/>
      <c r="F307" s="2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>
      <c r="A308" s="9"/>
      <c r="B308" s="9"/>
      <c r="C308" s="9"/>
      <c r="D308" s="9"/>
      <c r="E308" s="20"/>
      <c r="F308" s="2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>
      <c r="A309" s="9"/>
      <c r="B309" s="9"/>
      <c r="C309" s="9"/>
      <c r="D309" s="9"/>
      <c r="E309" s="20"/>
      <c r="F309" s="2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>
      <c r="A310" s="9"/>
      <c r="B310" s="9"/>
      <c r="C310" s="9"/>
      <c r="D310" s="9"/>
      <c r="E310" s="20"/>
      <c r="F310" s="2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>
      <c r="A311" s="9"/>
      <c r="B311" s="9"/>
      <c r="C311" s="9"/>
      <c r="D311" s="9"/>
      <c r="E311" s="20"/>
      <c r="F311" s="2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>
      <c r="A312" s="9"/>
      <c r="B312" s="9"/>
      <c r="C312" s="9"/>
      <c r="D312" s="9"/>
      <c r="E312" s="20"/>
      <c r="F312" s="2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>
      <c r="A313" s="9"/>
      <c r="B313" s="9"/>
      <c r="C313" s="9"/>
      <c r="D313" s="9"/>
      <c r="E313" s="20"/>
      <c r="F313" s="2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>
      <c r="A314" s="9"/>
      <c r="B314" s="9"/>
      <c r="C314" s="9"/>
      <c r="D314" s="9"/>
      <c r="E314" s="20"/>
      <c r="F314" s="2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>
      <c r="A315" s="9"/>
      <c r="B315" s="9"/>
      <c r="C315" s="9"/>
      <c r="D315" s="9"/>
      <c r="E315" s="20"/>
      <c r="F315" s="2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>
      <c r="A316" s="9"/>
      <c r="B316" s="9"/>
      <c r="C316" s="9"/>
      <c r="D316" s="9"/>
      <c r="E316" s="20"/>
      <c r="F316" s="2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>
      <c r="A317" s="9"/>
      <c r="B317" s="9"/>
      <c r="C317" s="9"/>
      <c r="D317" s="9"/>
      <c r="E317" s="20"/>
      <c r="F317" s="2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>
      <c r="A318" s="9"/>
      <c r="B318" s="9"/>
      <c r="C318" s="9"/>
      <c r="D318" s="9"/>
      <c r="E318" s="20"/>
      <c r="F318" s="2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>
      <c r="A319" s="9"/>
      <c r="B319" s="9"/>
      <c r="C319" s="9"/>
      <c r="D319" s="9"/>
      <c r="E319" s="20"/>
      <c r="F319" s="2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>
      <c r="A320" s="9"/>
      <c r="B320" s="9"/>
      <c r="C320" s="9"/>
      <c r="D320" s="9"/>
      <c r="E320" s="20"/>
      <c r="F320" s="2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>
      <c r="A321" s="9"/>
      <c r="B321" s="9"/>
      <c r="C321" s="9"/>
      <c r="D321" s="9"/>
      <c r="E321" s="20"/>
      <c r="F321" s="2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>
      <c r="A322" s="9"/>
      <c r="B322" s="9"/>
      <c r="C322" s="9"/>
      <c r="D322" s="9"/>
      <c r="E322" s="20"/>
      <c r="F322" s="2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>
      <c r="A323" s="9"/>
      <c r="B323" s="9"/>
      <c r="C323" s="9"/>
      <c r="D323" s="9"/>
      <c r="E323" s="20"/>
      <c r="F323" s="2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>
      <c r="A324" s="9"/>
      <c r="B324" s="9"/>
      <c r="C324" s="9"/>
      <c r="D324" s="9"/>
      <c r="E324" s="20"/>
      <c r="F324" s="2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>
      <c r="A325" s="9"/>
      <c r="B325" s="9"/>
      <c r="C325" s="9"/>
      <c r="D325" s="9"/>
      <c r="E325" s="20"/>
      <c r="F325" s="2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>
      <c r="A326" s="9"/>
      <c r="B326" s="9"/>
      <c r="C326" s="9"/>
      <c r="D326" s="9"/>
      <c r="E326" s="20"/>
      <c r="F326" s="2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>
      <c r="A327" s="9"/>
      <c r="B327" s="9"/>
      <c r="C327" s="9"/>
      <c r="D327" s="9"/>
      <c r="E327" s="20"/>
      <c r="F327" s="2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>
      <c r="A328" s="9"/>
      <c r="B328" s="9"/>
      <c r="C328" s="9"/>
      <c r="D328" s="9"/>
      <c r="E328" s="20"/>
      <c r="F328" s="2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>
      <c r="A329" s="9"/>
      <c r="B329" s="9"/>
      <c r="C329" s="9"/>
      <c r="D329" s="9"/>
      <c r="E329" s="20"/>
      <c r="F329" s="2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>
      <c r="A330" s="9"/>
      <c r="B330" s="9"/>
      <c r="C330" s="9"/>
      <c r="D330" s="9"/>
      <c r="E330" s="20"/>
      <c r="F330" s="2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>
      <c r="A331" s="9"/>
      <c r="B331" s="9"/>
      <c r="C331" s="9"/>
      <c r="D331" s="9"/>
      <c r="E331" s="20"/>
      <c r="F331" s="2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>
      <c r="A332" s="9"/>
      <c r="B332" s="9"/>
      <c r="C332" s="9"/>
      <c r="D332" s="9"/>
      <c r="E332" s="20"/>
      <c r="F332" s="2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>
      <c r="A333" s="9"/>
      <c r="B333" s="9"/>
      <c r="C333" s="9"/>
      <c r="D333" s="9"/>
      <c r="E333" s="20"/>
      <c r="F333" s="2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>
      <c r="A334" s="9"/>
      <c r="B334" s="9"/>
      <c r="C334" s="9"/>
      <c r="D334" s="9"/>
      <c r="E334" s="20"/>
      <c r="F334" s="2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>
      <c r="A335" s="9"/>
      <c r="B335" s="9"/>
      <c r="C335" s="9"/>
      <c r="D335" s="9"/>
      <c r="E335" s="20"/>
      <c r="F335" s="2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>
      <c r="A336" s="9"/>
      <c r="B336" s="9"/>
      <c r="C336" s="9"/>
      <c r="D336" s="9"/>
      <c r="E336" s="20"/>
      <c r="F336" s="2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>
      <c r="A337" s="9"/>
      <c r="B337" s="9"/>
      <c r="C337" s="9"/>
      <c r="D337" s="9"/>
      <c r="E337" s="20"/>
      <c r="F337" s="2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>
      <c r="A338" s="9"/>
      <c r="B338" s="9"/>
      <c r="C338" s="9"/>
      <c r="D338" s="9"/>
      <c r="E338" s="20"/>
      <c r="F338" s="2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>
      <c r="A339" s="9"/>
      <c r="B339" s="9"/>
      <c r="C339" s="9"/>
      <c r="D339" s="9"/>
      <c r="E339" s="20"/>
      <c r="F339" s="2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>
      <c r="A340" s="9"/>
      <c r="B340" s="9"/>
      <c r="C340" s="9"/>
      <c r="D340" s="9"/>
      <c r="E340" s="20"/>
      <c r="F340" s="2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>
      <c r="A341" s="9"/>
      <c r="B341" s="9"/>
      <c r="C341" s="9"/>
      <c r="D341" s="9"/>
      <c r="E341" s="20"/>
      <c r="F341" s="2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>
      <c r="A342" s="9"/>
      <c r="B342" s="9"/>
      <c r="C342" s="9"/>
      <c r="D342" s="9"/>
      <c r="E342" s="20"/>
      <c r="F342" s="2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>
      <c r="A343" s="9"/>
      <c r="B343" s="9"/>
      <c r="C343" s="9"/>
      <c r="D343" s="9"/>
      <c r="E343" s="20"/>
      <c r="F343" s="2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>
      <c r="A344" s="9"/>
      <c r="B344" s="9"/>
      <c r="C344" s="9"/>
      <c r="D344" s="9"/>
      <c r="E344" s="20"/>
      <c r="F344" s="2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>
      <c r="A345" s="9"/>
      <c r="B345" s="9"/>
      <c r="C345" s="9"/>
      <c r="D345" s="9"/>
      <c r="E345" s="20"/>
      <c r="F345" s="2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>
      <c r="A346" s="9"/>
      <c r="B346" s="9"/>
      <c r="C346" s="9"/>
      <c r="D346" s="9"/>
      <c r="E346" s="20"/>
      <c r="F346" s="2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>
      <c r="A347" s="9"/>
      <c r="B347" s="9"/>
      <c r="C347" s="9"/>
      <c r="D347" s="9"/>
      <c r="E347" s="20"/>
      <c r="F347" s="2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>
      <c r="A348" s="9"/>
      <c r="B348" s="9"/>
      <c r="C348" s="9"/>
      <c r="D348" s="9"/>
      <c r="E348" s="20"/>
      <c r="F348" s="2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>
      <c r="A349" s="9"/>
      <c r="B349" s="9"/>
      <c r="C349" s="9"/>
      <c r="D349" s="9"/>
      <c r="E349" s="20"/>
      <c r="F349" s="2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>
      <c r="A350" s="9"/>
      <c r="B350" s="9"/>
      <c r="C350" s="9"/>
      <c r="D350" s="9"/>
      <c r="E350" s="20"/>
      <c r="F350" s="2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>
      <c r="A351" s="9"/>
      <c r="B351" s="9"/>
      <c r="C351" s="9"/>
      <c r="D351" s="9"/>
      <c r="E351" s="20"/>
      <c r="F351" s="2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>
      <c r="A352" s="9"/>
      <c r="B352" s="9"/>
      <c r="C352" s="9"/>
      <c r="D352" s="9"/>
      <c r="E352" s="20"/>
      <c r="F352" s="2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>
      <c r="A353" s="9"/>
      <c r="B353" s="9"/>
      <c r="C353" s="9"/>
      <c r="D353" s="9"/>
      <c r="E353" s="20"/>
      <c r="F353" s="2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>
      <c r="A354" s="9"/>
      <c r="B354" s="9"/>
      <c r="C354" s="9"/>
      <c r="D354" s="9"/>
      <c r="E354" s="20"/>
      <c r="F354" s="2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>
      <c r="A355" s="9"/>
      <c r="B355" s="9"/>
      <c r="C355" s="9"/>
      <c r="D355" s="9"/>
      <c r="E355" s="20"/>
      <c r="F355" s="2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>
      <c r="A356" s="9"/>
      <c r="B356" s="9"/>
      <c r="C356" s="9"/>
      <c r="D356" s="9"/>
      <c r="E356" s="20"/>
      <c r="F356" s="2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>
      <c r="A357" s="9"/>
      <c r="B357" s="9"/>
      <c r="C357" s="9"/>
      <c r="D357" s="9"/>
      <c r="E357" s="20"/>
      <c r="F357" s="2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>
      <c r="A358" s="9"/>
      <c r="B358" s="9"/>
      <c r="C358" s="9"/>
      <c r="D358" s="9"/>
      <c r="E358" s="20"/>
      <c r="F358" s="2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>
      <c r="A359" s="9"/>
      <c r="B359" s="9"/>
      <c r="C359" s="9"/>
      <c r="D359" s="9"/>
      <c r="E359" s="20"/>
      <c r="F359" s="2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>
      <c r="A360" s="9"/>
      <c r="B360" s="9"/>
      <c r="C360" s="9"/>
      <c r="D360" s="9"/>
      <c r="E360" s="20"/>
      <c r="F360" s="2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>
      <c r="A361" s="9"/>
      <c r="B361" s="9"/>
      <c r="C361" s="9"/>
      <c r="D361" s="9"/>
      <c r="E361" s="20"/>
      <c r="F361" s="2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>
      <c r="A362" s="9"/>
      <c r="B362" s="9"/>
      <c r="C362" s="9"/>
      <c r="D362" s="9"/>
      <c r="E362" s="20"/>
      <c r="F362" s="2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>
      <c r="A363" s="9"/>
      <c r="B363" s="9"/>
      <c r="C363" s="9"/>
      <c r="D363" s="9"/>
      <c r="E363" s="20"/>
      <c r="F363" s="2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>
      <c r="A364" s="9"/>
      <c r="B364" s="9"/>
      <c r="C364" s="9"/>
      <c r="D364" s="9"/>
      <c r="E364" s="20"/>
      <c r="F364" s="2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>
      <c r="A365" s="9"/>
      <c r="B365" s="9"/>
      <c r="C365" s="9"/>
      <c r="D365" s="9"/>
      <c r="E365" s="20"/>
      <c r="F365" s="2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>
      <c r="A366" s="9"/>
      <c r="B366" s="9"/>
      <c r="C366" s="9"/>
      <c r="D366" s="9"/>
      <c r="E366" s="20"/>
      <c r="F366" s="2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>
      <c r="A367" s="9"/>
      <c r="B367" s="9"/>
      <c r="C367" s="9"/>
      <c r="D367" s="9"/>
      <c r="E367" s="20"/>
      <c r="F367" s="2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>
      <c r="A368" s="9"/>
      <c r="B368" s="9"/>
      <c r="C368" s="9"/>
      <c r="D368" s="9"/>
      <c r="E368" s="20"/>
      <c r="F368" s="2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>
      <c r="A369" s="9"/>
      <c r="B369" s="9"/>
      <c r="C369" s="9"/>
      <c r="D369" s="9"/>
      <c r="E369" s="20"/>
      <c r="F369" s="2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>
      <c r="A370" s="9"/>
      <c r="B370" s="9"/>
      <c r="C370" s="9"/>
      <c r="D370" s="9"/>
      <c r="E370" s="20"/>
      <c r="F370" s="2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>
      <c r="A371" s="9"/>
      <c r="B371" s="9"/>
      <c r="C371" s="9"/>
      <c r="D371" s="9"/>
      <c r="E371" s="20"/>
      <c r="F371" s="2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>
      <c r="A372" s="9"/>
      <c r="B372" s="9"/>
      <c r="C372" s="9"/>
      <c r="D372" s="9"/>
      <c r="E372" s="20"/>
      <c r="F372" s="2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>
      <c r="A373" s="9"/>
      <c r="B373" s="9"/>
      <c r="C373" s="9"/>
      <c r="D373" s="9"/>
      <c r="E373" s="20"/>
      <c r="F373" s="2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>
      <c r="A374" s="9"/>
      <c r="B374" s="9"/>
      <c r="C374" s="9"/>
      <c r="D374" s="9"/>
      <c r="E374" s="20"/>
      <c r="F374" s="2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>
      <c r="A375" s="9"/>
      <c r="B375" s="9"/>
      <c r="C375" s="9"/>
      <c r="D375" s="9"/>
      <c r="E375" s="20"/>
      <c r="F375" s="2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>
      <c r="A376" s="9"/>
      <c r="B376" s="9"/>
      <c r="C376" s="9"/>
      <c r="D376" s="9"/>
      <c r="E376" s="20"/>
      <c r="F376" s="2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>
      <c r="A377" s="9"/>
      <c r="B377" s="9"/>
      <c r="C377" s="9"/>
      <c r="D377" s="9"/>
      <c r="E377" s="20"/>
      <c r="F377" s="2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>
      <c r="A378" s="9"/>
      <c r="B378" s="9"/>
      <c r="C378" s="9"/>
      <c r="D378" s="9"/>
      <c r="E378" s="20"/>
      <c r="F378" s="2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>
      <c r="A379" s="9"/>
      <c r="B379" s="9"/>
      <c r="C379" s="9"/>
      <c r="D379" s="9"/>
      <c r="E379" s="20"/>
      <c r="F379" s="2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>
      <c r="A380" s="9"/>
      <c r="B380" s="9"/>
      <c r="C380" s="9"/>
      <c r="D380" s="9"/>
      <c r="E380" s="20"/>
      <c r="F380" s="2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>
      <c r="A381" s="9"/>
      <c r="B381" s="9"/>
      <c r="C381" s="9"/>
      <c r="D381" s="9"/>
      <c r="E381" s="20"/>
      <c r="F381" s="2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>
      <c r="A382" s="9"/>
      <c r="B382" s="9"/>
      <c r="C382" s="9"/>
      <c r="D382" s="9"/>
      <c r="E382" s="20"/>
      <c r="F382" s="2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>
      <c r="A383" s="9"/>
      <c r="B383" s="9"/>
      <c r="C383" s="9"/>
      <c r="D383" s="9"/>
      <c r="E383" s="20"/>
      <c r="F383" s="2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>
      <c r="A384" s="9"/>
      <c r="B384" s="9"/>
      <c r="C384" s="9"/>
      <c r="D384" s="9"/>
      <c r="E384" s="20"/>
      <c r="F384" s="2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>
      <c r="A385" s="9"/>
      <c r="B385" s="9"/>
      <c r="C385" s="9"/>
      <c r="D385" s="9"/>
      <c r="E385" s="20"/>
      <c r="F385" s="2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>
      <c r="A386" s="9"/>
      <c r="B386" s="9"/>
      <c r="C386" s="9"/>
      <c r="D386" s="9"/>
      <c r="E386" s="20"/>
      <c r="F386" s="2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>
      <c r="A387" s="9"/>
      <c r="B387" s="9"/>
      <c r="C387" s="9"/>
      <c r="D387" s="9"/>
      <c r="E387" s="20"/>
      <c r="F387" s="2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>
      <c r="A388" s="9"/>
      <c r="B388" s="9"/>
      <c r="C388" s="9"/>
      <c r="D388" s="9"/>
      <c r="E388" s="20"/>
      <c r="F388" s="2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>
      <c r="A389" s="9"/>
      <c r="B389" s="9"/>
      <c r="C389" s="9"/>
      <c r="D389" s="9"/>
      <c r="E389" s="20"/>
      <c r="F389" s="2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>
      <c r="A390" s="9"/>
      <c r="B390" s="9"/>
      <c r="C390" s="9"/>
      <c r="D390" s="9"/>
      <c r="E390" s="20"/>
      <c r="F390" s="2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>
      <c r="A391" s="9"/>
      <c r="B391" s="9"/>
      <c r="C391" s="9"/>
      <c r="D391" s="9"/>
      <c r="E391" s="20"/>
      <c r="F391" s="2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>
      <c r="A392" s="9"/>
      <c r="B392" s="9"/>
      <c r="C392" s="9"/>
      <c r="D392" s="9"/>
      <c r="E392" s="20"/>
      <c r="F392" s="2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>
      <c r="A393" s="9"/>
      <c r="B393" s="9"/>
      <c r="C393" s="9"/>
      <c r="D393" s="9"/>
      <c r="E393" s="20"/>
      <c r="F393" s="2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>
      <c r="A394" s="9"/>
      <c r="B394" s="9"/>
      <c r="C394" s="9"/>
      <c r="D394" s="9"/>
      <c r="E394" s="20"/>
      <c r="F394" s="2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>
      <c r="A395" s="9"/>
      <c r="B395" s="9"/>
      <c r="C395" s="9"/>
      <c r="D395" s="9"/>
      <c r="E395" s="20"/>
      <c r="F395" s="2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>
      <c r="A396" s="9"/>
      <c r="B396" s="9"/>
      <c r="C396" s="9"/>
      <c r="D396" s="9"/>
      <c r="E396" s="20"/>
      <c r="F396" s="2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>
      <c r="A397" s="9"/>
      <c r="B397" s="9"/>
      <c r="C397" s="9"/>
      <c r="D397" s="9"/>
      <c r="E397" s="20"/>
      <c r="F397" s="2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>
      <c r="A398" s="9"/>
      <c r="B398" s="9"/>
      <c r="C398" s="9"/>
      <c r="D398" s="9"/>
      <c r="E398" s="20"/>
      <c r="F398" s="2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>
      <c r="A399" s="9"/>
      <c r="B399" s="9"/>
      <c r="C399" s="9"/>
      <c r="D399" s="9"/>
      <c r="E399" s="20"/>
      <c r="F399" s="2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>
      <c r="A400" s="9"/>
      <c r="B400" s="9"/>
      <c r="C400" s="9"/>
      <c r="D400" s="9"/>
      <c r="E400" s="20"/>
      <c r="F400" s="2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>
      <c r="A401" s="9"/>
      <c r="B401" s="9"/>
      <c r="C401" s="9"/>
      <c r="D401" s="9"/>
      <c r="E401" s="20"/>
      <c r="F401" s="2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>
      <c r="A402" s="9"/>
      <c r="B402" s="9"/>
      <c r="C402" s="9"/>
      <c r="D402" s="9"/>
      <c r="E402" s="20"/>
      <c r="F402" s="2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>
      <c r="A403" s="9"/>
      <c r="B403" s="9"/>
      <c r="C403" s="9"/>
      <c r="D403" s="9"/>
      <c r="E403" s="20"/>
      <c r="F403" s="2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>
      <c r="A404" s="9"/>
      <c r="B404" s="9"/>
      <c r="C404" s="9"/>
      <c r="D404" s="9"/>
      <c r="E404" s="20"/>
      <c r="F404" s="2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>
      <c r="A405" s="9"/>
      <c r="B405" s="9"/>
      <c r="C405" s="9"/>
      <c r="D405" s="9"/>
      <c r="E405" s="20"/>
      <c r="F405" s="2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>
      <c r="A406" s="9"/>
      <c r="B406" s="9"/>
      <c r="C406" s="9"/>
      <c r="D406" s="9"/>
      <c r="E406" s="20"/>
      <c r="F406" s="2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>
      <c r="A407" s="9"/>
      <c r="B407" s="9"/>
      <c r="C407" s="9"/>
      <c r="D407" s="9"/>
      <c r="E407" s="20"/>
      <c r="F407" s="2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>
      <c r="A408" s="9"/>
      <c r="B408" s="9"/>
      <c r="C408" s="9"/>
      <c r="D408" s="9"/>
      <c r="E408" s="20"/>
      <c r="F408" s="2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>
      <c r="A409" s="9"/>
      <c r="B409" s="9"/>
      <c r="C409" s="9"/>
      <c r="D409" s="9"/>
      <c r="E409" s="20"/>
      <c r="F409" s="2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>
      <c r="A410" s="9"/>
      <c r="B410" s="9"/>
      <c r="C410" s="9"/>
      <c r="D410" s="9"/>
      <c r="E410" s="20"/>
      <c r="F410" s="2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>
      <c r="A411" s="9"/>
      <c r="B411" s="9"/>
      <c r="C411" s="9"/>
      <c r="D411" s="9"/>
      <c r="E411" s="20"/>
      <c r="F411" s="2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>
      <c r="A412" s="9"/>
      <c r="B412" s="9"/>
      <c r="C412" s="9"/>
      <c r="D412" s="9"/>
      <c r="E412" s="20"/>
      <c r="F412" s="2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>
      <c r="A413" s="9"/>
      <c r="B413" s="9"/>
      <c r="C413" s="9"/>
      <c r="D413" s="9"/>
      <c r="E413" s="20"/>
      <c r="F413" s="2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>
      <c r="A414" s="9"/>
      <c r="B414" s="9"/>
      <c r="C414" s="9"/>
      <c r="D414" s="9"/>
      <c r="E414" s="20"/>
      <c r="F414" s="2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>
      <c r="A415" s="9"/>
      <c r="B415" s="9"/>
      <c r="C415" s="9"/>
      <c r="D415" s="9"/>
      <c r="E415" s="20"/>
      <c r="F415" s="2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>
      <c r="A416" s="9"/>
      <c r="B416" s="9"/>
      <c r="C416" s="9"/>
      <c r="D416" s="9"/>
      <c r="E416" s="20"/>
      <c r="F416" s="2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>
      <c r="A417" s="9"/>
      <c r="B417" s="9"/>
      <c r="C417" s="9"/>
      <c r="D417" s="9"/>
      <c r="E417" s="20"/>
      <c r="F417" s="2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>
      <c r="A418" s="9"/>
      <c r="B418" s="9"/>
      <c r="C418" s="9"/>
      <c r="D418" s="9"/>
      <c r="E418" s="20"/>
      <c r="F418" s="2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>
      <c r="A419" s="9"/>
      <c r="B419" s="9"/>
      <c r="C419" s="9"/>
      <c r="D419" s="9"/>
      <c r="E419" s="20"/>
      <c r="F419" s="2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>
      <c r="A420" s="9"/>
      <c r="B420" s="9"/>
      <c r="C420" s="9"/>
      <c r="D420" s="9"/>
      <c r="E420" s="20"/>
      <c r="F420" s="2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>
      <c r="A421" s="9"/>
      <c r="B421" s="9"/>
      <c r="C421" s="9"/>
      <c r="D421" s="9"/>
      <c r="E421" s="20"/>
      <c r="F421" s="2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>
      <c r="A422" s="9"/>
      <c r="B422" s="9"/>
      <c r="C422" s="9"/>
      <c r="D422" s="9"/>
      <c r="E422" s="20"/>
      <c r="F422" s="2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>
      <c r="A423" s="9"/>
      <c r="B423" s="9"/>
      <c r="C423" s="9"/>
      <c r="D423" s="9"/>
      <c r="E423" s="20"/>
      <c r="F423" s="2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>
      <c r="A424" s="9"/>
      <c r="B424" s="9"/>
      <c r="C424" s="9"/>
      <c r="D424" s="9"/>
      <c r="E424" s="20"/>
      <c r="F424" s="2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>
      <c r="A425" s="9"/>
      <c r="B425" s="9"/>
      <c r="C425" s="9"/>
      <c r="D425" s="9"/>
      <c r="E425" s="20"/>
      <c r="F425" s="2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>
      <c r="A426" s="9"/>
      <c r="B426" s="9"/>
      <c r="C426" s="9"/>
      <c r="D426" s="9"/>
      <c r="E426" s="20"/>
      <c r="F426" s="2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>
      <c r="A427" s="9"/>
      <c r="B427" s="9"/>
      <c r="C427" s="9"/>
      <c r="D427" s="9"/>
      <c r="E427" s="20"/>
      <c r="F427" s="2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>
      <c r="A428" s="9"/>
      <c r="B428" s="9"/>
      <c r="C428" s="9"/>
      <c r="D428" s="9"/>
      <c r="E428" s="20"/>
      <c r="F428" s="2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>
      <c r="A429" s="9"/>
      <c r="B429" s="9"/>
      <c r="C429" s="9"/>
      <c r="D429" s="9"/>
      <c r="E429" s="20"/>
      <c r="F429" s="2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>
      <c r="A430" s="9"/>
      <c r="B430" s="9"/>
      <c r="C430" s="9"/>
      <c r="D430" s="9"/>
      <c r="E430" s="20"/>
      <c r="F430" s="2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>
      <c r="A431" s="9"/>
      <c r="B431" s="9"/>
      <c r="C431" s="9"/>
      <c r="D431" s="9"/>
      <c r="E431" s="20"/>
      <c r="F431" s="2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>
      <c r="A432" s="9"/>
      <c r="B432" s="9"/>
      <c r="C432" s="9"/>
      <c r="D432" s="9"/>
      <c r="E432" s="20"/>
      <c r="F432" s="2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>
      <c r="A433" s="9"/>
      <c r="B433" s="9"/>
      <c r="C433" s="9"/>
      <c r="D433" s="9"/>
      <c r="E433" s="20"/>
      <c r="F433" s="2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>
      <c r="A434" s="9"/>
      <c r="B434" s="9"/>
      <c r="C434" s="9"/>
      <c r="D434" s="9"/>
      <c r="E434" s="20"/>
      <c r="F434" s="2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>
      <c r="A435" s="9"/>
      <c r="B435" s="9"/>
      <c r="C435" s="9"/>
      <c r="D435" s="9"/>
      <c r="E435" s="20"/>
      <c r="F435" s="2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>
      <c r="A436" s="9"/>
      <c r="B436" s="9"/>
      <c r="C436" s="9"/>
      <c r="D436" s="9"/>
      <c r="E436" s="20"/>
      <c r="F436" s="2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>
      <c r="A437" s="9"/>
      <c r="B437" s="9"/>
      <c r="C437" s="9"/>
      <c r="D437" s="9"/>
      <c r="E437" s="20"/>
      <c r="F437" s="2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>
      <c r="A438" s="9"/>
      <c r="B438" s="9"/>
      <c r="C438" s="9"/>
      <c r="D438" s="9"/>
      <c r="E438" s="20"/>
      <c r="F438" s="2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>
      <c r="A439" s="9"/>
      <c r="B439" s="9"/>
      <c r="C439" s="9"/>
      <c r="D439" s="9"/>
      <c r="E439" s="20"/>
      <c r="F439" s="2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>
      <c r="A440" s="9"/>
      <c r="B440" s="9"/>
      <c r="C440" s="9"/>
      <c r="D440" s="9"/>
      <c r="E440" s="20"/>
      <c r="F440" s="2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>
      <c r="A441" s="9"/>
      <c r="B441" s="9"/>
      <c r="C441" s="9"/>
      <c r="D441" s="9"/>
      <c r="E441" s="20"/>
      <c r="F441" s="2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>
      <c r="A442" s="9"/>
      <c r="B442" s="9"/>
      <c r="C442" s="9"/>
      <c r="D442" s="9"/>
      <c r="E442" s="20"/>
      <c r="F442" s="2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>
      <c r="A443" s="9"/>
      <c r="B443" s="9"/>
      <c r="C443" s="9"/>
      <c r="D443" s="9"/>
      <c r="E443" s="20"/>
      <c r="F443" s="2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>
      <c r="A444" s="9"/>
      <c r="B444" s="9"/>
      <c r="C444" s="9"/>
      <c r="D444" s="9"/>
      <c r="E444" s="20"/>
      <c r="F444" s="2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>
      <c r="A445" s="9"/>
      <c r="B445" s="9"/>
      <c r="C445" s="9"/>
      <c r="D445" s="9"/>
      <c r="E445" s="20"/>
      <c r="F445" s="2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>
      <c r="A446" s="9"/>
      <c r="B446" s="9"/>
      <c r="C446" s="9"/>
      <c r="D446" s="9"/>
      <c r="E446" s="20"/>
      <c r="F446" s="2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>
      <c r="A447" s="9"/>
      <c r="B447" s="9"/>
      <c r="C447" s="9"/>
      <c r="D447" s="9"/>
      <c r="E447" s="20"/>
      <c r="F447" s="2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>
      <c r="A448" s="9"/>
      <c r="B448" s="9"/>
      <c r="C448" s="9"/>
      <c r="D448" s="9"/>
      <c r="E448" s="20"/>
      <c r="F448" s="2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>
      <c r="A449" s="9"/>
      <c r="B449" s="9"/>
      <c r="C449" s="9"/>
      <c r="D449" s="9"/>
      <c r="E449" s="20"/>
      <c r="F449" s="2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>
      <c r="A450" s="9"/>
      <c r="B450" s="9"/>
      <c r="C450" s="9"/>
      <c r="D450" s="9"/>
      <c r="E450" s="20"/>
      <c r="F450" s="2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>
      <c r="A451" s="9"/>
      <c r="B451" s="9"/>
      <c r="C451" s="9"/>
      <c r="D451" s="9"/>
      <c r="E451" s="20"/>
      <c r="F451" s="2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>
      <c r="A452" s="9"/>
      <c r="B452" s="9"/>
      <c r="C452" s="9"/>
      <c r="D452" s="9"/>
      <c r="E452" s="20"/>
      <c r="F452" s="2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>
      <c r="A453" s="9"/>
      <c r="B453" s="9"/>
      <c r="C453" s="9"/>
      <c r="D453" s="9"/>
      <c r="E453" s="20"/>
      <c r="F453" s="2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>
      <c r="A454" s="9"/>
      <c r="B454" s="9"/>
      <c r="C454" s="9"/>
      <c r="D454" s="9"/>
      <c r="E454" s="20"/>
      <c r="F454" s="2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>
      <c r="A455" s="9"/>
      <c r="B455" s="9"/>
      <c r="C455" s="9"/>
      <c r="D455" s="9"/>
      <c r="E455" s="20"/>
      <c r="F455" s="2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>
      <c r="A456" s="9"/>
      <c r="B456" s="9"/>
      <c r="C456" s="9"/>
      <c r="D456" s="9"/>
      <c r="E456" s="20"/>
      <c r="F456" s="2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>
      <c r="A457" s="9"/>
      <c r="B457" s="9"/>
      <c r="C457" s="9"/>
      <c r="D457" s="9"/>
      <c r="E457" s="20"/>
      <c r="F457" s="2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>
      <c r="A458" s="9"/>
      <c r="B458" s="9"/>
      <c r="C458" s="9"/>
      <c r="D458" s="9"/>
      <c r="E458" s="20"/>
      <c r="F458" s="2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>
      <c r="A459" s="9"/>
      <c r="B459" s="9"/>
      <c r="C459" s="9"/>
      <c r="D459" s="9"/>
      <c r="E459" s="20"/>
      <c r="F459" s="2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>
      <c r="A460" s="9"/>
      <c r="B460" s="9"/>
      <c r="C460" s="9"/>
      <c r="D460" s="9"/>
      <c r="E460" s="20"/>
      <c r="F460" s="2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>
      <c r="A461" s="9"/>
      <c r="B461" s="9"/>
      <c r="C461" s="9"/>
      <c r="D461" s="9"/>
      <c r="E461" s="20"/>
      <c r="F461" s="2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>
      <c r="A462" s="9"/>
      <c r="B462" s="9"/>
      <c r="C462" s="9"/>
      <c r="D462" s="9"/>
      <c r="E462" s="20"/>
      <c r="F462" s="2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>
      <c r="A463" s="9"/>
      <c r="B463" s="9"/>
      <c r="C463" s="9"/>
      <c r="D463" s="9"/>
      <c r="E463" s="20"/>
      <c r="F463" s="2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>
      <c r="A464" s="9"/>
      <c r="B464" s="9"/>
      <c r="C464" s="9"/>
      <c r="D464" s="9"/>
      <c r="E464" s="20"/>
      <c r="F464" s="2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>
      <c r="A465" s="9"/>
      <c r="B465" s="9"/>
      <c r="C465" s="9"/>
      <c r="D465" s="9"/>
      <c r="E465" s="20"/>
      <c r="F465" s="2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>
      <c r="A466" s="9"/>
      <c r="B466" s="9"/>
      <c r="C466" s="9"/>
      <c r="D466" s="9"/>
      <c r="E466" s="20"/>
      <c r="F466" s="2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>
      <c r="A467" s="9"/>
      <c r="B467" s="9"/>
      <c r="C467" s="9"/>
      <c r="D467" s="9"/>
      <c r="E467" s="20"/>
      <c r="F467" s="2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>
      <c r="A468" s="9"/>
      <c r="B468" s="9"/>
      <c r="C468" s="9"/>
      <c r="D468" s="9"/>
      <c r="E468" s="20"/>
      <c r="F468" s="2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>
      <c r="A469" s="9"/>
      <c r="B469" s="9"/>
      <c r="C469" s="9"/>
      <c r="D469" s="9"/>
      <c r="E469" s="20"/>
      <c r="F469" s="2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>
      <c r="A470" s="9"/>
      <c r="B470" s="9"/>
      <c r="C470" s="9"/>
      <c r="D470" s="9"/>
      <c r="E470" s="20"/>
      <c r="F470" s="2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>
      <c r="A471" s="9"/>
      <c r="B471" s="9"/>
      <c r="C471" s="9"/>
      <c r="D471" s="9"/>
      <c r="E471" s="20"/>
      <c r="F471" s="2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>
      <c r="A472" s="9"/>
      <c r="B472" s="9"/>
      <c r="C472" s="9"/>
      <c r="D472" s="9"/>
      <c r="E472" s="20"/>
      <c r="F472" s="2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>
      <c r="A473" s="9"/>
      <c r="B473" s="9"/>
      <c r="C473" s="9"/>
      <c r="D473" s="9"/>
      <c r="E473" s="20"/>
      <c r="F473" s="2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>
      <c r="A474" s="9"/>
      <c r="B474" s="9"/>
      <c r="C474" s="9"/>
      <c r="D474" s="9"/>
      <c r="E474" s="20"/>
      <c r="F474" s="2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>
      <c r="A475" s="9"/>
      <c r="B475" s="9"/>
      <c r="C475" s="9"/>
      <c r="D475" s="9"/>
      <c r="E475" s="20"/>
      <c r="F475" s="2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>
      <c r="A476" s="9"/>
      <c r="B476" s="9"/>
      <c r="C476" s="9"/>
      <c r="D476" s="9"/>
      <c r="E476" s="20"/>
      <c r="F476" s="2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>
      <c r="A477" s="9"/>
      <c r="B477" s="9"/>
      <c r="C477" s="9"/>
      <c r="D477" s="9"/>
      <c r="E477" s="20"/>
      <c r="F477" s="2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>
      <c r="A478" s="9"/>
      <c r="B478" s="9"/>
      <c r="C478" s="9"/>
      <c r="D478" s="9"/>
      <c r="E478" s="20"/>
      <c r="F478" s="2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>
      <c r="A479" s="9"/>
      <c r="B479" s="9"/>
      <c r="C479" s="9"/>
      <c r="D479" s="9"/>
      <c r="E479" s="20"/>
      <c r="F479" s="2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>
      <c r="A480" s="9"/>
      <c r="B480" s="9"/>
      <c r="C480" s="9"/>
      <c r="D480" s="9"/>
      <c r="E480" s="20"/>
      <c r="F480" s="2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>
      <c r="A481" s="9"/>
      <c r="B481" s="9"/>
      <c r="C481" s="9"/>
      <c r="D481" s="9"/>
      <c r="E481" s="20"/>
      <c r="F481" s="2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>
      <c r="A482" s="9"/>
      <c r="B482" s="9"/>
      <c r="C482" s="9"/>
      <c r="D482" s="9"/>
      <c r="E482" s="20"/>
      <c r="F482" s="2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>
      <c r="A483" s="9"/>
      <c r="B483" s="9"/>
      <c r="C483" s="9"/>
      <c r="D483" s="9"/>
      <c r="E483" s="20"/>
      <c r="F483" s="2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>
      <c r="A484" s="9"/>
      <c r="B484" s="9"/>
      <c r="C484" s="9"/>
      <c r="D484" s="9"/>
      <c r="E484" s="20"/>
      <c r="F484" s="2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>
      <c r="A485" s="9"/>
      <c r="B485" s="9"/>
      <c r="C485" s="9"/>
      <c r="D485" s="9"/>
      <c r="E485" s="20"/>
      <c r="F485" s="2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>
      <c r="A486" s="9"/>
      <c r="B486" s="9"/>
      <c r="C486" s="9"/>
      <c r="D486" s="9"/>
      <c r="E486" s="20"/>
      <c r="F486" s="2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>
      <c r="A487" s="9"/>
      <c r="B487" s="9"/>
      <c r="C487" s="9"/>
      <c r="D487" s="9"/>
      <c r="E487" s="20"/>
      <c r="F487" s="2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>
      <c r="A488" s="9"/>
      <c r="B488" s="9"/>
      <c r="C488" s="9"/>
      <c r="D488" s="9"/>
      <c r="E488" s="20"/>
      <c r="F488" s="2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>
      <c r="A489" s="9"/>
      <c r="B489" s="9"/>
      <c r="C489" s="9"/>
      <c r="D489" s="9"/>
      <c r="E489" s="20"/>
      <c r="F489" s="2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>
      <c r="A490" s="9"/>
      <c r="B490" s="9"/>
      <c r="C490" s="9"/>
      <c r="D490" s="9"/>
      <c r="E490" s="20"/>
      <c r="F490" s="2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>
      <c r="A491" s="9"/>
      <c r="B491" s="9"/>
      <c r="C491" s="9"/>
      <c r="D491" s="9"/>
      <c r="E491" s="20"/>
      <c r="F491" s="2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>
      <c r="A492" s="9"/>
      <c r="B492" s="9"/>
      <c r="C492" s="9"/>
      <c r="D492" s="9"/>
      <c r="E492" s="20"/>
      <c r="F492" s="2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>
      <c r="A493" s="9"/>
      <c r="B493" s="9"/>
      <c r="C493" s="9"/>
      <c r="D493" s="9"/>
      <c r="E493" s="20"/>
      <c r="F493" s="2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>
      <c r="A494" s="9"/>
      <c r="B494" s="9"/>
      <c r="C494" s="9"/>
      <c r="D494" s="9"/>
      <c r="E494" s="20"/>
      <c r="F494" s="2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>
      <c r="A495" s="9"/>
      <c r="B495" s="9"/>
      <c r="C495" s="9"/>
      <c r="D495" s="9"/>
      <c r="E495" s="20"/>
      <c r="F495" s="2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>
      <c r="A496" s="9"/>
      <c r="B496" s="9"/>
      <c r="C496" s="9"/>
      <c r="D496" s="9"/>
      <c r="E496" s="20"/>
      <c r="F496" s="2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>
      <c r="A497" s="9"/>
      <c r="B497" s="9"/>
      <c r="C497" s="9"/>
      <c r="D497" s="9"/>
      <c r="E497" s="20"/>
      <c r="F497" s="2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>
      <c r="A498" s="9"/>
      <c r="B498" s="9"/>
      <c r="C498" s="9"/>
      <c r="D498" s="9"/>
      <c r="E498" s="20"/>
      <c r="F498" s="2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>
      <c r="A499" s="9"/>
      <c r="B499" s="9"/>
      <c r="C499" s="9"/>
      <c r="D499" s="9"/>
      <c r="E499" s="20"/>
      <c r="F499" s="2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>
      <c r="A500" s="9"/>
      <c r="B500" s="9"/>
      <c r="C500" s="9"/>
      <c r="D500" s="9"/>
      <c r="E500" s="20"/>
      <c r="F500" s="2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>
      <c r="A501" s="9"/>
      <c r="B501" s="9"/>
      <c r="C501" s="9"/>
      <c r="D501" s="9"/>
      <c r="E501" s="20"/>
      <c r="F501" s="2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>
      <c r="A502" s="9"/>
      <c r="B502" s="9"/>
      <c r="C502" s="9"/>
      <c r="D502" s="9"/>
      <c r="E502" s="20"/>
      <c r="F502" s="2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>
      <c r="A503" s="9"/>
      <c r="B503" s="9"/>
      <c r="C503" s="9"/>
      <c r="D503" s="9"/>
      <c r="E503" s="20"/>
      <c r="F503" s="2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>
      <c r="A504" s="9"/>
      <c r="B504" s="9"/>
      <c r="C504" s="9"/>
      <c r="D504" s="9"/>
      <c r="E504" s="20"/>
      <c r="F504" s="2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>
      <c r="A505" s="9"/>
      <c r="B505" s="9"/>
      <c r="C505" s="9"/>
      <c r="D505" s="9"/>
      <c r="E505" s="20"/>
      <c r="F505" s="2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>
      <c r="A506" s="9"/>
      <c r="B506" s="9"/>
      <c r="C506" s="9"/>
      <c r="D506" s="9"/>
      <c r="E506" s="20"/>
      <c r="F506" s="2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>
      <c r="A507" s="9"/>
      <c r="B507" s="9"/>
      <c r="C507" s="9"/>
      <c r="D507" s="9"/>
      <c r="E507" s="20"/>
      <c r="F507" s="2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>
      <c r="A508" s="9"/>
      <c r="B508" s="9"/>
      <c r="C508" s="9"/>
      <c r="D508" s="9"/>
      <c r="E508" s="20"/>
      <c r="F508" s="2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>
      <c r="A509" s="9"/>
      <c r="B509" s="9"/>
      <c r="C509" s="9"/>
      <c r="D509" s="9"/>
      <c r="E509" s="20"/>
      <c r="F509" s="2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>
      <c r="A510" s="9"/>
      <c r="B510" s="9"/>
      <c r="C510" s="9"/>
      <c r="D510" s="9"/>
      <c r="E510" s="20"/>
      <c r="F510" s="2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>
      <c r="A511" s="9"/>
      <c r="B511" s="9"/>
      <c r="C511" s="9"/>
      <c r="D511" s="9"/>
      <c r="E511" s="20"/>
      <c r="F511" s="2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>
      <c r="A512" s="9"/>
      <c r="B512" s="9"/>
      <c r="C512" s="9"/>
      <c r="D512" s="9"/>
      <c r="E512" s="20"/>
      <c r="F512" s="2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>
      <c r="A513" s="9"/>
      <c r="B513" s="9"/>
      <c r="C513" s="9"/>
      <c r="D513" s="9"/>
      <c r="E513" s="20"/>
      <c r="F513" s="2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>
      <c r="A514" s="9"/>
      <c r="B514" s="9"/>
      <c r="C514" s="9"/>
      <c r="D514" s="9"/>
      <c r="E514" s="20"/>
      <c r="F514" s="2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>
      <c r="A515" s="9"/>
      <c r="B515" s="9"/>
      <c r="C515" s="9"/>
      <c r="D515" s="9"/>
      <c r="E515" s="20"/>
      <c r="F515" s="2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>
      <c r="A516" s="9"/>
      <c r="B516" s="9"/>
      <c r="C516" s="9"/>
      <c r="D516" s="9"/>
      <c r="E516" s="20"/>
      <c r="F516" s="2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>
      <c r="A517" s="9"/>
      <c r="B517" s="9"/>
      <c r="C517" s="9"/>
      <c r="D517" s="9"/>
      <c r="E517" s="20"/>
      <c r="F517" s="2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>
      <c r="A518" s="9"/>
      <c r="B518" s="9"/>
      <c r="C518" s="9"/>
      <c r="D518" s="9"/>
      <c r="E518" s="20"/>
      <c r="F518" s="2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>
      <c r="A519" s="9"/>
      <c r="B519" s="9"/>
      <c r="C519" s="9"/>
      <c r="D519" s="9"/>
      <c r="E519" s="20"/>
      <c r="F519" s="2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>
      <c r="A520" s="9"/>
      <c r="B520" s="9"/>
      <c r="C520" s="9"/>
      <c r="D520" s="9"/>
      <c r="E520" s="20"/>
      <c r="F520" s="2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>
      <c r="A521" s="9"/>
      <c r="B521" s="9"/>
      <c r="C521" s="9"/>
      <c r="D521" s="9"/>
      <c r="E521" s="20"/>
      <c r="F521" s="2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>
      <c r="A522" s="9"/>
      <c r="B522" s="9"/>
      <c r="C522" s="9"/>
      <c r="D522" s="9"/>
      <c r="E522" s="20"/>
      <c r="F522" s="2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>
      <c r="A523" s="9"/>
      <c r="B523" s="9"/>
      <c r="C523" s="9"/>
      <c r="D523" s="9"/>
      <c r="E523" s="20"/>
      <c r="F523" s="2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>
      <c r="A524" s="9"/>
      <c r="B524" s="9"/>
      <c r="C524" s="9"/>
      <c r="D524" s="9"/>
      <c r="E524" s="20"/>
      <c r="F524" s="2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>
      <c r="A525" s="9"/>
      <c r="B525" s="9"/>
      <c r="C525" s="9"/>
      <c r="D525" s="9"/>
      <c r="E525" s="20"/>
      <c r="F525" s="2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>
      <c r="A526" s="9"/>
      <c r="B526" s="9"/>
      <c r="C526" s="9"/>
      <c r="D526" s="9"/>
      <c r="E526" s="20"/>
      <c r="F526" s="2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>
      <c r="A527" s="9"/>
      <c r="B527" s="9"/>
      <c r="C527" s="9"/>
      <c r="D527" s="9"/>
      <c r="E527" s="20"/>
      <c r="F527" s="2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>
      <c r="A528" s="9"/>
      <c r="B528" s="9"/>
      <c r="C528" s="9"/>
      <c r="D528" s="9"/>
      <c r="E528" s="20"/>
      <c r="F528" s="2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>
      <c r="A529" s="9"/>
      <c r="B529" s="9"/>
      <c r="C529" s="9"/>
      <c r="D529" s="9"/>
      <c r="E529" s="20"/>
      <c r="F529" s="2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>
      <c r="A530" s="9"/>
      <c r="B530" s="9"/>
      <c r="C530" s="9"/>
      <c r="D530" s="9"/>
      <c r="E530" s="20"/>
      <c r="F530" s="2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>
      <c r="A531" s="9"/>
      <c r="B531" s="9"/>
      <c r="C531" s="9"/>
      <c r="D531" s="9"/>
      <c r="E531" s="20"/>
      <c r="F531" s="2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>
      <c r="A532" s="9"/>
      <c r="B532" s="9"/>
      <c r="C532" s="9"/>
      <c r="D532" s="9"/>
      <c r="E532" s="20"/>
      <c r="F532" s="2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>
      <c r="A533" s="9"/>
      <c r="B533" s="9"/>
      <c r="C533" s="9"/>
      <c r="D533" s="9"/>
      <c r="E533" s="20"/>
      <c r="F533" s="2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>
      <c r="A534" s="9"/>
      <c r="B534" s="9"/>
      <c r="C534" s="9"/>
      <c r="D534" s="9"/>
      <c r="E534" s="20"/>
      <c r="F534" s="2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>
      <c r="A535" s="9"/>
      <c r="B535" s="9"/>
      <c r="C535" s="9"/>
      <c r="D535" s="9"/>
      <c r="E535" s="20"/>
      <c r="F535" s="2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>
      <c r="A536" s="9"/>
      <c r="B536" s="9"/>
      <c r="C536" s="9"/>
      <c r="D536" s="9"/>
      <c r="E536" s="20"/>
      <c r="F536" s="2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>
      <c r="A537" s="9"/>
      <c r="B537" s="9"/>
      <c r="C537" s="9"/>
      <c r="D537" s="9"/>
      <c r="E537" s="20"/>
      <c r="F537" s="2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>
      <c r="A538" s="9"/>
      <c r="B538" s="9"/>
      <c r="C538" s="9"/>
      <c r="D538" s="9"/>
      <c r="E538" s="20"/>
      <c r="F538" s="2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>
      <c r="A539" s="9"/>
      <c r="B539" s="9"/>
      <c r="C539" s="9"/>
      <c r="D539" s="9"/>
      <c r="E539" s="20"/>
      <c r="F539" s="2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>
      <c r="A540" s="9"/>
      <c r="B540" s="9"/>
      <c r="C540" s="9"/>
      <c r="D540" s="9"/>
      <c r="E540" s="20"/>
      <c r="F540" s="2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>
      <c r="A541" s="9"/>
      <c r="B541" s="9"/>
      <c r="C541" s="9"/>
      <c r="D541" s="9"/>
      <c r="E541" s="20"/>
      <c r="F541" s="2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>
      <c r="A542" s="9"/>
      <c r="B542" s="9"/>
      <c r="C542" s="9"/>
      <c r="D542" s="9"/>
      <c r="E542" s="20"/>
      <c r="F542" s="2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>
      <c r="A543" s="9"/>
      <c r="B543" s="9"/>
      <c r="C543" s="9"/>
      <c r="D543" s="9"/>
      <c r="E543" s="20"/>
      <c r="F543" s="2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>
      <c r="A544" s="9"/>
      <c r="B544" s="9"/>
      <c r="C544" s="9"/>
      <c r="D544" s="9"/>
      <c r="E544" s="20"/>
      <c r="F544" s="2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>
      <c r="A545" s="9"/>
      <c r="B545" s="9"/>
      <c r="C545" s="9"/>
      <c r="D545" s="9"/>
      <c r="E545" s="20"/>
      <c r="F545" s="2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>
      <c r="A546" s="9"/>
      <c r="B546" s="9"/>
      <c r="C546" s="9"/>
      <c r="D546" s="9"/>
      <c r="E546" s="20"/>
      <c r="F546" s="2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>
      <c r="A547" s="9"/>
      <c r="B547" s="9"/>
      <c r="C547" s="9"/>
      <c r="D547" s="9"/>
      <c r="E547" s="20"/>
      <c r="F547" s="2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>
      <c r="A548" s="9"/>
      <c r="B548" s="9"/>
      <c r="C548" s="9"/>
      <c r="D548" s="9"/>
      <c r="E548" s="20"/>
      <c r="F548" s="2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>
      <c r="A549" s="9"/>
      <c r="B549" s="9"/>
      <c r="C549" s="9"/>
      <c r="D549" s="9"/>
      <c r="E549" s="20"/>
      <c r="F549" s="2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>
      <c r="A550" s="9"/>
      <c r="B550" s="9"/>
      <c r="C550" s="9"/>
      <c r="D550" s="9"/>
      <c r="E550" s="20"/>
      <c r="F550" s="2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>
      <c r="A551" s="9"/>
      <c r="B551" s="9"/>
      <c r="C551" s="9"/>
      <c r="D551" s="9"/>
      <c r="E551" s="20"/>
      <c r="F551" s="2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>
      <c r="A552" s="9"/>
      <c r="B552" s="9"/>
      <c r="C552" s="9"/>
      <c r="D552" s="9"/>
      <c r="E552" s="20"/>
      <c r="F552" s="2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>
      <c r="A553" s="9"/>
      <c r="B553" s="9"/>
      <c r="C553" s="9"/>
      <c r="D553" s="9"/>
      <c r="E553" s="20"/>
      <c r="F553" s="2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>
      <c r="A554" s="9"/>
      <c r="B554" s="9"/>
      <c r="C554" s="9"/>
      <c r="D554" s="9"/>
      <c r="E554" s="20"/>
      <c r="F554" s="2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>
      <c r="A555" s="9"/>
      <c r="B555" s="9"/>
      <c r="C555" s="9"/>
      <c r="D555" s="9"/>
      <c r="E555" s="20"/>
      <c r="F555" s="2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>
      <c r="A556" s="9"/>
      <c r="B556" s="9"/>
      <c r="C556" s="9"/>
      <c r="D556" s="9"/>
      <c r="E556" s="20"/>
      <c r="F556" s="2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>
      <c r="A557" s="9"/>
      <c r="B557" s="9"/>
      <c r="C557" s="9"/>
      <c r="D557" s="9"/>
      <c r="E557" s="20"/>
      <c r="F557" s="2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>
      <c r="A558" s="9"/>
      <c r="B558" s="9"/>
      <c r="C558" s="9"/>
      <c r="D558" s="9"/>
      <c r="E558" s="20"/>
      <c r="F558" s="2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>
      <c r="A559" s="9"/>
      <c r="B559" s="9"/>
      <c r="C559" s="9"/>
      <c r="D559" s="9"/>
      <c r="E559" s="20"/>
      <c r="F559" s="2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>
      <c r="A560" s="9"/>
      <c r="B560" s="9"/>
      <c r="C560" s="9"/>
      <c r="D560" s="9"/>
      <c r="E560" s="20"/>
      <c r="F560" s="2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>
      <c r="A561" s="9"/>
      <c r="B561" s="9"/>
      <c r="C561" s="9"/>
      <c r="D561" s="9"/>
      <c r="E561" s="20"/>
      <c r="F561" s="2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>
      <c r="A562" s="9"/>
      <c r="B562" s="9"/>
      <c r="C562" s="9"/>
      <c r="D562" s="9"/>
      <c r="E562" s="20"/>
      <c r="F562" s="2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>
      <c r="A563" s="9"/>
      <c r="B563" s="9"/>
      <c r="C563" s="9"/>
      <c r="D563" s="9"/>
      <c r="E563" s="20"/>
      <c r="F563" s="2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>
      <c r="A564" s="9"/>
      <c r="B564" s="9"/>
      <c r="C564" s="9"/>
      <c r="D564" s="9"/>
      <c r="E564" s="20"/>
      <c r="F564" s="2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>
      <c r="A565" s="9"/>
      <c r="B565" s="9"/>
      <c r="C565" s="9"/>
      <c r="D565" s="9"/>
      <c r="E565" s="20"/>
      <c r="F565" s="2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>
      <c r="A566" s="9"/>
      <c r="B566" s="9"/>
      <c r="C566" s="9"/>
      <c r="D566" s="9"/>
      <c r="E566" s="20"/>
      <c r="F566" s="2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>
      <c r="A567" s="9"/>
      <c r="B567" s="9"/>
      <c r="C567" s="9"/>
      <c r="D567" s="9"/>
      <c r="E567" s="20"/>
      <c r="F567" s="2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>
      <c r="A568" s="9"/>
      <c r="B568" s="9"/>
      <c r="C568" s="9"/>
      <c r="D568" s="9"/>
      <c r="E568" s="20"/>
      <c r="F568" s="2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>
      <c r="A569" s="9"/>
      <c r="B569" s="9"/>
      <c r="C569" s="9"/>
      <c r="D569" s="9"/>
      <c r="E569" s="20"/>
      <c r="F569" s="2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>
      <c r="A570" s="9"/>
      <c r="B570" s="9"/>
      <c r="C570" s="9"/>
      <c r="D570" s="9"/>
      <c r="E570" s="20"/>
      <c r="F570" s="2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>
      <c r="A571" s="9"/>
      <c r="B571" s="9"/>
      <c r="C571" s="9"/>
      <c r="D571" s="9"/>
      <c r="E571" s="20"/>
      <c r="F571" s="2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>
      <c r="A572" s="9"/>
      <c r="B572" s="9"/>
      <c r="C572" s="9"/>
      <c r="D572" s="9"/>
      <c r="E572" s="20"/>
      <c r="F572" s="2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>
      <c r="A573" s="9"/>
      <c r="B573" s="9"/>
      <c r="C573" s="9"/>
      <c r="D573" s="9"/>
      <c r="E573" s="20"/>
      <c r="F573" s="2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>
      <c r="A574" s="9"/>
      <c r="B574" s="9"/>
      <c r="C574" s="9"/>
      <c r="D574" s="9"/>
      <c r="E574" s="20"/>
      <c r="F574" s="2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>
      <c r="A575" s="9"/>
      <c r="B575" s="9"/>
      <c r="C575" s="9"/>
      <c r="D575" s="9"/>
      <c r="E575" s="20"/>
      <c r="F575" s="2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>
      <c r="A576" s="9"/>
      <c r="B576" s="9"/>
      <c r="C576" s="9"/>
      <c r="D576" s="9"/>
      <c r="E576" s="20"/>
      <c r="F576" s="2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>
      <c r="A577" s="9"/>
      <c r="B577" s="9"/>
      <c r="C577" s="9"/>
      <c r="D577" s="9"/>
      <c r="E577" s="20"/>
      <c r="F577" s="2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>
      <c r="A578" s="9"/>
      <c r="B578" s="9"/>
      <c r="C578" s="9"/>
      <c r="D578" s="9"/>
      <c r="E578" s="20"/>
      <c r="F578" s="2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>
      <c r="A579" s="9"/>
      <c r="B579" s="9"/>
      <c r="C579" s="9"/>
      <c r="D579" s="9"/>
      <c r="E579" s="20"/>
      <c r="F579" s="2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>
      <c r="A580" s="9"/>
      <c r="B580" s="9"/>
      <c r="C580" s="9"/>
      <c r="D580" s="9"/>
      <c r="E580" s="20"/>
      <c r="F580" s="2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>
      <c r="A581" s="9"/>
      <c r="B581" s="9"/>
      <c r="C581" s="9"/>
      <c r="D581" s="9"/>
      <c r="E581" s="20"/>
      <c r="F581" s="2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>
      <c r="A582" s="9"/>
      <c r="B582" s="9"/>
      <c r="C582" s="9"/>
      <c r="D582" s="9"/>
      <c r="E582" s="20"/>
      <c r="F582" s="2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>
      <c r="A583" s="9"/>
      <c r="B583" s="9"/>
      <c r="C583" s="9"/>
      <c r="D583" s="9"/>
      <c r="E583" s="20"/>
      <c r="F583" s="2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>
      <c r="A584" s="9"/>
      <c r="B584" s="9"/>
      <c r="C584" s="9"/>
      <c r="D584" s="9"/>
      <c r="E584" s="20"/>
      <c r="F584" s="2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>
      <c r="A585" s="9"/>
      <c r="B585" s="9"/>
      <c r="C585" s="9"/>
      <c r="D585" s="9"/>
      <c r="E585" s="20"/>
      <c r="F585" s="2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>
      <c r="A586" s="9"/>
      <c r="B586" s="9"/>
      <c r="C586" s="9"/>
      <c r="D586" s="9"/>
      <c r="E586" s="20"/>
      <c r="F586" s="2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>
      <c r="A587" s="9"/>
      <c r="B587" s="9"/>
      <c r="C587" s="9"/>
      <c r="D587" s="9"/>
      <c r="E587" s="20"/>
      <c r="F587" s="2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>
      <c r="A588" s="9"/>
      <c r="B588" s="9"/>
      <c r="C588" s="9"/>
      <c r="D588" s="9"/>
      <c r="E588" s="20"/>
      <c r="F588" s="2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>
      <c r="A589" s="9"/>
      <c r="B589" s="9"/>
      <c r="C589" s="9"/>
      <c r="D589" s="9"/>
      <c r="E589" s="20"/>
      <c r="F589" s="2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>
      <c r="A590" s="9"/>
      <c r="B590" s="9"/>
      <c r="C590" s="9"/>
      <c r="D590" s="9"/>
      <c r="E590" s="20"/>
      <c r="F590" s="2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>
      <c r="A591" s="9"/>
      <c r="B591" s="9"/>
      <c r="C591" s="9"/>
      <c r="D591" s="9"/>
      <c r="E591" s="20"/>
      <c r="F591" s="2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>
      <c r="A592" s="9"/>
      <c r="B592" s="9"/>
      <c r="C592" s="9"/>
      <c r="D592" s="9"/>
      <c r="E592" s="20"/>
      <c r="F592" s="2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>
      <c r="A593" s="9"/>
      <c r="B593" s="9"/>
      <c r="C593" s="9"/>
      <c r="D593" s="9"/>
      <c r="E593" s="20"/>
      <c r="F593" s="2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>
      <c r="A594" s="9"/>
      <c r="B594" s="9"/>
      <c r="C594" s="9"/>
      <c r="D594" s="9"/>
      <c r="E594" s="20"/>
      <c r="F594" s="2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>
      <c r="A595" s="9"/>
      <c r="B595" s="9"/>
      <c r="C595" s="9"/>
      <c r="D595" s="9"/>
      <c r="E595" s="20"/>
      <c r="F595" s="2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>
      <c r="A596" s="9"/>
      <c r="B596" s="9"/>
      <c r="C596" s="9"/>
      <c r="D596" s="9"/>
      <c r="E596" s="20"/>
      <c r="F596" s="2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>
      <c r="A597" s="9"/>
      <c r="B597" s="9"/>
      <c r="C597" s="9"/>
      <c r="D597" s="9"/>
      <c r="E597" s="20"/>
      <c r="F597" s="2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>
      <c r="A598" s="9"/>
      <c r="B598" s="9"/>
      <c r="C598" s="9"/>
      <c r="D598" s="9"/>
      <c r="E598" s="20"/>
      <c r="F598" s="2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>
      <c r="A599" s="9"/>
      <c r="B599" s="9"/>
      <c r="C599" s="9"/>
      <c r="D599" s="9"/>
      <c r="E599" s="20"/>
      <c r="F599" s="2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>
      <c r="A600" s="9"/>
      <c r="B600" s="9"/>
      <c r="C600" s="9"/>
      <c r="D600" s="9"/>
      <c r="E600" s="20"/>
      <c r="F600" s="2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>
      <c r="A601" s="9"/>
      <c r="B601" s="9"/>
      <c r="C601" s="9"/>
      <c r="D601" s="9"/>
      <c r="E601" s="20"/>
      <c r="F601" s="2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>
      <c r="A602" s="9"/>
      <c r="B602" s="9"/>
      <c r="C602" s="9"/>
      <c r="D602" s="9"/>
      <c r="E602" s="20"/>
      <c r="F602" s="2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>
      <c r="A603" s="9"/>
      <c r="B603" s="9"/>
      <c r="C603" s="9"/>
      <c r="D603" s="9"/>
      <c r="E603" s="20"/>
      <c r="F603" s="2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>
      <c r="A604" s="9"/>
      <c r="B604" s="9"/>
      <c r="C604" s="9"/>
      <c r="D604" s="9"/>
      <c r="E604" s="20"/>
      <c r="F604" s="2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>
      <c r="A605" s="9"/>
      <c r="B605" s="9"/>
      <c r="C605" s="9"/>
      <c r="D605" s="9"/>
      <c r="E605" s="20"/>
      <c r="F605" s="2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>
      <c r="A606" s="9"/>
      <c r="B606" s="9"/>
      <c r="C606" s="9"/>
      <c r="D606" s="9"/>
      <c r="E606" s="20"/>
      <c r="F606" s="2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>
      <c r="A607" s="9"/>
      <c r="B607" s="9"/>
      <c r="C607" s="9"/>
      <c r="D607" s="9"/>
      <c r="E607" s="20"/>
      <c r="F607" s="2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>
      <c r="A608" s="9"/>
      <c r="B608" s="9"/>
      <c r="C608" s="9"/>
      <c r="D608" s="9"/>
      <c r="E608" s="20"/>
      <c r="F608" s="2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>
      <c r="A609" s="9"/>
      <c r="B609" s="9"/>
      <c r="C609" s="9"/>
      <c r="D609" s="9"/>
      <c r="E609" s="20"/>
      <c r="F609" s="2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>
      <c r="A610" s="9"/>
      <c r="B610" s="9"/>
      <c r="C610" s="9"/>
      <c r="D610" s="9"/>
      <c r="E610" s="20"/>
      <c r="F610" s="2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>
      <c r="A611" s="9"/>
      <c r="B611" s="9"/>
      <c r="C611" s="9"/>
      <c r="D611" s="9"/>
      <c r="E611" s="20"/>
      <c r="F611" s="2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>
      <c r="A612" s="9"/>
      <c r="B612" s="9"/>
      <c r="C612" s="9"/>
      <c r="D612" s="9"/>
      <c r="E612" s="20"/>
      <c r="F612" s="2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>
      <c r="A613" s="9"/>
      <c r="B613" s="9"/>
      <c r="C613" s="9"/>
      <c r="D613" s="9"/>
      <c r="E613" s="20"/>
      <c r="F613" s="2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>
      <c r="A614" s="9"/>
      <c r="B614" s="9"/>
      <c r="C614" s="9"/>
      <c r="D614" s="9"/>
      <c r="E614" s="20"/>
      <c r="F614" s="2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>
      <c r="A615" s="9"/>
      <c r="B615" s="9"/>
      <c r="C615" s="9"/>
      <c r="D615" s="9"/>
      <c r="E615" s="20"/>
      <c r="F615" s="2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>
      <c r="A616" s="9"/>
      <c r="B616" s="9"/>
      <c r="C616" s="9"/>
      <c r="D616" s="9"/>
      <c r="E616" s="20"/>
      <c r="F616" s="2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>
      <c r="A617" s="9"/>
      <c r="B617" s="9"/>
      <c r="C617" s="9"/>
      <c r="D617" s="9"/>
      <c r="E617" s="20"/>
      <c r="F617" s="2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>
      <c r="A618" s="9"/>
      <c r="B618" s="9"/>
      <c r="C618" s="9"/>
      <c r="D618" s="9"/>
      <c r="E618" s="20"/>
      <c r="F618" s="2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>
      <c r="A619" s="9"/>
      <c r="B619" s="9"/>
      <c r="C619" s="9"/>
      <c r="D619" s="9"/>
      <c r="E619" s="20"/>
      <c r="F619" s="2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>
      <c r="A620" s="9"/>
      <c r="B620" s="9"/>
      <c r="C620" s="9"/>
      <c r="D620" s="9"/>
      <c r="E620" s="20"/>
      <c r="F620" s="2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>
      <c r="A621" s="9"/>
      <c r="B621" s="9"/>
      <c r="C621" s="9"/>
      <c r="D621" s="9"/>
      <c r="E621" s="20"/>
      <c r="F621" s="2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>
      <c r="A622" s="9"/>
      <c r="B622" s="9"/>
      <c r="C622" s="9"/>
      <c r="D622" s="9"/>
      <c r="E622" s="20"/>
      <c r="F622" s="2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>
      <c r="A623" s="9"/>
      <c r="B623" s="9"/>
      <c r="C623" s="9"/>
      <c r="D623" s="9"/>
      <c r="E623" s="20"/>
      <c r="F623" s="2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>
      <c r="A624" s="9"/>
      <c r="B624" s="9"/>
      <c r="C624" s="9"/>
      <c r="D624" s="9"/>
      <c r="E624" s="20"/>
      <c r="F624" s="2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>
      <c r="A625" s="9"/>
      <c r="B625" s="9"/>
      <c r="C625" s="9"/>
      <c r="D625" s="9"/>
      <c r="E625" s="20"/>
      <c r="F625" s="2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>
      <c r="A626" s="9"/>
      <c r="B626" s="9"/>
      <c r="C626" s="9"/>
      <c r="D626" s="9"/>
      <c r="E626" s="20"/>
      <c r="F626" s="2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>
      <c r="A627" s="9"/>
      <c r="B627" s="9"/>
      <c r="C627" s="9"/>
      <c r="D627" s="9"/>
      <c r="E627" s="20"/>
      <c r="F627" s="2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>
      <c r="A628" s="9"/>
      <c r="B628" s="9"/>
      <c r="C628" s="9"/>
      <c r="D628" s="9"/>
      <c r="E628" s="20"/>
      <c r="F628" s="2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>
      <c r="A629" s="9"/>
      <c r="B629" s="9"/>
      <c r="C629" s="9"/>
      <c r="D629" s="9"/>
      <c r="E629" s="20"/>
      <c r="F629" s="2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>
      <c r="A630" s="9"/>
      <c r="B630" s="9"/>
      <c r="C630" s="9"/>
      <c r="D630" s="9"/>
      <c r="E630" s="20"/>
      <c r="F630" s="2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>
      <c r="A631" s="9"/>
      <c r="B631" s="9"/>
      <c r="C631" s="9"/>
      <c r="D631" s="9"/>
      <c r="E631" s="20"/>
      <c r="F631" s="2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>
      <c r="A632" s="9"/>
      <c r="B632" s="9"/>
      <c r="C632" s="9"/>
      <c r="D632" s="9"/>
      <c r="E632" s="20"/>
      <c r="F632" s="2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>
      <c r="A633" s="9"/>
      <c r="B633" s="9"/>
      <c r="C633" s="9"/>
      <c r="D633" s="9"/>
      <c r="E633" s="20"/>
      <c r="F633" s="2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>
      <c r="A634" s="9"/>
      <c r="B634" s="9"/>
      <c r="C634" s="9"/>
      <c r="D634" s="9"/>
      <c r="E634" s="20"/>
      <c r="F634" s="2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>
      <c r="A635" s="9"/>
      <c r="B635" s="9"/>
      <c r="C635" s="9"/>
      <c r="D635" s="9"/>
      <c r="E635" s="20"/>
      <c r="F635" s="2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>
      <c r="A636" s="9"/>
      <c r="B636" s="9"/>
      <c r="C636" s="9"/>
      <c r="D636" s="9"/>
      <c r="E636" s="20"/>
      <c r="F636" s="2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>
      <c r="A637" s="9"/>
      <c r="B637" s="9"/>
      <c r="C637" s="9"/>
      <c r="D637" s="9"/>
      <c r="E637" s="20"/>
      <c r="F637" s="2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>
      <c r="A638" s="9"/>
      <c r="B638" s="9"/>
      <c r="C638" s="9"/>
      <c r="D638" s="9"/>
      <c r="E638" s="20"/>
      <c r="F638" s="2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>
      <c r="A639" s="9"/>
      <c r="B639" s="9"/>
      <c r="C639" s="9"/>
      <c r="D639" s="9"/>
      <c r="E639" s="20"/>
      <c r="F639" s="2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>
      <c r="A640" s="9"/>
      <c r="B640" s="9"/>
      <c r="C640" s="9"/>
      <c r="D640" s="9"/>
      <c r="E640" s="20"/>
      <c r="F640" s="2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>
      <c r="A641" s="9"/>
      <c r="B641" s="9"/>
      <c r="C641" s="9"/>
      <c r="D641" s="9"/>
      <c r="E641" s="20"/>
      <c r="F641" s="2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>
      <c r="A642" s="9"/>
      <c r="B642" s="9"/>
      <c r="C642" s="9"/>
      <c r="D642" s="9"/>
      <c r="E642" s="20"/>
      <c r="F642" s="2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>
      <c r="A643" s="9"/>
      <c r="B643" s="9"/>
      <c r="C643" s="9"/>
      <c r="D643" s="9"/>
      <c r="E643" s="20"/>
      <c r="F643" s="2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>
      <c r="A644" s="9"/>
      <c r="B644" s="9"/>
      <c r="C644" s="9"/>
      <c r="D644" s="9"/>
      <c r="E644" s="20"/>
      <c r="F644" s="2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>
      <c r="A645" s="9"/>
      <c r="B645" s="9"/>
      <c r="C645" s="9"/>
      <c r="D645" s="9"/>
      <c r="E645" s="20"/>
      <c r="F645" s="2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>
      <c r="A646" s="9"/>
      <c r="B646" s="9"/>
      <c r="C646" s="9"/>
      <c r="D646" s="9"/>
      <c r="E646" s="20"/>
      <c r="F646" s="2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>
      <c r="A647" s="9"/>
      <c r="B647" s="9"/>
      <c r="C647" s="9"/>
      <c r="D647" s="9"/>
      <c r="E647" s="20"/>
      <c r="F647" s="2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>
      <c r="A648" s="9"/>
      <c r="B648" s="9"/>
      <c r="C648" s="9"/>
      <c r="D648" s="9"/>
      <c r="E648" s="20"/>
      <c r="F648" s="2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>
      <c r="A649" s="9"/>
      <c r="B649" s="9"/>
      <c r="C649" s="9"/>
      <c r="D649" s="9"/>
      <c r="E649" s="20"/>
      <c r="F649" s="2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>
      <c r="A650" s="9"/>
      <c r="B650" s="9"/>
      <c r="C650" s="9"/>
      <c r="D650" s="9"/>
      <c r="E650" s="20"/>
      <c r="F650" s="2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>
      <c r="A651" s="9"/>
      <c r="B651" s="9"/>
      <c r="C651" s="9"/>
      <c r="D651" s="9"/>
      <c r="E651" s="20"/>
      <c r="F651" s="2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>
      <c r="A652" s="9"/>
      <c r="B652" s="9"/>
      <c r="C652" s="9"/>
      <c r="D652" s="9"/>
      <c r="E652" s="20"/>
      <c r="F652" s="2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>
      <c r="A653" s="9"/>
      <c r="B653" s="9"/>
      <c r="C653" s="9"/>
      <c r="D653" s="9"/>
      <c r="E653" s="20"/>
      <c r="F653" s="2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>
      <c r="A654" s="9"/>
      <c r="B654" s="9"/>
      <c r="C654" s="9"/>
      <c r="D654" s="9"/>
      <c r="E654" s="20"/>
      <c r="F654" s="2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>
      <c r="A655" s="9"/>
      <c r="B655" s="9"/>
      <c r="C655" s="9"/>
      <c r="D655" s="9"/>
      <c r="E655" s="20"/>
      <c r="F655" s="2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>
      <c r="A656" s="9"/>
      <c r="B656" s="9"/>
      <c r="C656" s="9"/>
      <c r="D656" s="9"/>
      <c r="E656" s="20"/>
      <c r="F656" s="2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>
      <c r="A657" s="9"/>
      <c r="B657" s="9"/>
      <c r="C657" s="9"/>
      <c r="D657" s="9"/>
      <c r="E657" s="20"/>
      <c r="F657" s="2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>
      <c r="A658" s="9"/>
      <c r="B658" s="9"/>
      <c r="C658" s="9"/>
      <c r="D658" s="9"/>
      <c r="E658" s="20"/>
      <c r="F658" s="2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>
      <c r="A659" s="9"/>
      <c r="B659" s="9"/>
      <c r="C659" s="9"/>
      <c r="D659" s="9"/>
      <c r="E659" s="20"/>
      <c r="F659" s="2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>
      <c r="A660" s="9"/>
      <c r="B660" s="9"/>
      <c r="C660" s="9"/>
      <c r="D660" s="9"/>
      <c r="E660" s="20"/>
      <c r="F660" s="2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>
      <c r="A661" s="9"/>
      <c r="B661" s="9"/>
      <c r="C661" s="9"/>
      <c r="D661" s="9"/>
      <c r="E661" s="20"/>
      <c r="F661" s="2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>
      <c r="A662" s="9"/>
      <c r="B662" s="9"/>
      <c r="C662" s="9"/>
      <c r="D662" s="9"/>
      <c r="E662" s="20"/>
      <c r="F662" s="2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>
      <c r="A663" s="9"/>
      <c r="B663" s="9"/>
      <c r="C663" s="9"/>
      <c r="D663" s="9"/>
      <c r="E663" s="20"/>
      <c r="F663" s="2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>
      <c r="A664" s="9"/>
      <c r="B664" s="9"/>
      <c r="C664" s="9"/>
      <c r="D664" s="9"/>
      <c r="E664" s="20"/>
      <c r="F664" s="2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>
      <c r="A665" s="9"/>
      <c r="B665" s="9"/>
      <c r="C665" s="9"/>
      <c r="D665" s="9"/>
      <c r="E665" s="20"/>
      <c r="F665" s="2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>
      <c r="A666" s="9"/>
      <c r="B666" s="9"/>
      <c r="C666" s="9"/>
      <c r="D666" s="9"/>
      <c r="E666" s="20"/>
      <c r="F666" s="2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>
      <c r="A667" s="9"/>
      <c r="B667" s="9"/>
      <c r="C667" s="9"/>
      <c r="D667" s="9"/>
      <c r="E667" s="20"/>
      <c r="F667" s="2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>
      <c r="A668" s="9"/>
      <c r="B668" s="9"/>
      <c r="C668" s="9"/>
      <c r="D668" s="9"/>
      <c r="E668" s="20"/>
      <c r="F668" s="2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>
      <c r="A669" s="9"/>
      <c r="B669" s="9"/>
      <c r="C669" s="9"/>
      <c r="D669" s="9"/>
      <c r="E669" s="20"/>
      <c r="F669" s="2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>
      <c r="A670" s="9"/>
      <c r="B670" s="9"/>
      <c r="C670" s="9"/>
      <c r="D670" s="9"/>
      <c r="E670" s="20"/>
      <c r="F670" s="2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>
      <c r="A671" s="9"/>
      <c r="B671" s="9"/>
      <c r="C671" s="9"/>
      <c r="D671" s="9"/>
      <c r="E671" s="20"/>
      <c r="F671" s="2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>
      <c r="A672" s="9"/>
      <c r="B672" s="9"/>
      <c r="C672" s="9"/>
      <c r="D672" s="9"/>
      <c r="E672" s="20"/>
      <c r="F672" s="2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>
      <c r="A673" s="9"/>
      <c r="B673" s="9"/>
      <c r="C673" s="9"/>
      <c r="D673" s="9"/>
      <c r="E673" s="20"/>
      <c r="F673" s="2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>
      <c r="A674" s="9"/>
      <c r="B674" s="9"/>
      <c r="C674" s="9"/>
      <c r="D674" s="9"/>
      <c r="E674" s="20"/>
      <c r="F674" s="2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>
      <c r="A675" s="9"/>
      <c r="B675" s="9"/>
      <c r="C675" s="9"/>
      <c r="D675" s="9"/>
      <c r="E675" s="20"/>
      <c r="F675" s="2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>
      <c r="A676" s="9"/>
      <c r="B676" s="9"/>
      <c r="C676" s="9"/>
      <c r="D676" s="9"/>
      <c r="E676" s="20"/>
      <c r="F676" s="2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>
      <c r="A677" s="9"/>
      <c r="B677" s="9"/>
      <c r="C677" s="9"/>
      <c r="D677" s="9"/>
      <c r="E677" s="20"/>
      <c r="F677" s="2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>
      <c r="A678" s="9"/>
      <c r="B678" s="9"/>
      <c r="C678" s="9"/>
      <c r="D678" s="9"/>
      <c r="E678" s="20"/>
      <c r="F678" s="2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>
      <c r="A679" s="9"/>
      <c r="B679" s="9"/>
      <c r="C679" s="9"/>
      <c r="D679" s="9"/>
      <c r="E679" s="20"/>
      <c r="F679" s="2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>
      <c r="A680" s="9"/>
      <c r="B680" s="9"/>
      <c r="C680" s="9"/>
      <c r="D680" s="9"/>
      <c r="E680" s="20"/>
      <c r="F680" s="2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>
      <c r="A681" s="9"/>
      <c r="B681" s="9"/>
      <c r="C681" s="9"/>
      <c r="D681" s="9"/>
      <c r="E681" s="20"/>
      <c r="F681" s="2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>
      <c r="A682" s="9"/>
      <c r="B682" s="9"/>
      <c r="C682" s="9"/>
      <c r="D682" s="9"/>
      <c r="E682" s="20"/>
      <c r="F682" s="2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>
      <c r="A683" s="9"/>
      <c r="B683" s="9"/>
      <c r="C683" s="9"/>
      <c r="D683" s="9"/>
      <c r="E683" s="20"/>
      <c r="F683" s="2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>
      <c r="A684" s="9"/>
      <c r="B684" s="9"/>
      <c r="C684" s="9"/>
      <c r="D684" s="9"/>
      <c r="E684" s="20"/>
      <c r="F684" s="2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>
      <c r="A685" s="9"/>
      <c r="B685" s="9"/>
      <c r="C685" s="9"/>
      <c r="D685" s="9"/>
      <c r="E685" s="20"/>
      <c r="F685" s="2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>
      <c r="A686" s="9"/>
      <c r="B686" s="9"/>
      <c r="C686" s="9"/>
      <c r="D686" s="9"/>
      <c r="E686" s="20"/>
      <c r="F686" s="2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>
      <c r="A687" s="9"/>
      <c r="B687" s="9"/>
      <c r="C687" s="9"/>
      <c r="D687" s="9"/>
      <c r="E687" s="20"/>
      <c r="F687" s="2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>
      <c r="A688" s="9"/>
      <c r="B688" s="9"/>
      <c r="C688" s="9"/>
      <c r="D688" s="9"/>
      <c r="E688" s="20"/>
      <c r="F688" s="2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>
      <c r="A689" s="9"/>
      <c r="B689" s="9"/>
      <c r="C689" s="9"/>
      <c r="D689" s="9"/>
      <c r="E689" s="20"/>
      <c r="F689" s="2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>
      <c r="A690" s="9"/>
      <c r="B690" s="9"/>
      <c r="C690" s="9"/>
      <c r="D690" s="9"/>
      <c r="E690" s="20"/>
      <c r="F690" s="2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>
      <c r="A691" s="9"/>
      <c r="B691" s="9"/>
      <c r="C691" s="9"/>
      <c r="D691" s="9"/>
      <c r="E691" s="20"/>
      <c r="F691" s="2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>
      <c r="A692" s="9"/>
      <c r="B692" s="9"/>
      <c r="C692" s="9"/>
      <c r="D692" s="9"/>
      <c r="E692" s="20"/>
      <c r="F692" s="2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>
      <c r="A693" s="9"/>
      <c r="B693" s="9"/>
      <c r="C693" s="9"/>
      <c r="D693" s="9"/>
      <c r="E693" s="20"/>
      <c r="F693" s="2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>
      <c r="A694" s="9"/>
      <c r="B694" s="9"/>
      <c r="C694" s="9"/>
      <c r="D694" s="9"/>
      <c r="E694" s="20"/>
      <c r="F694" s="2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>
      <c r="A695" s="9"/>
      <c r="B695" s="9"/>
      <c r="C695" s="9"/>
      <c r="D695" s="9"/>
      <c r="E695" s="20"/>
      <c r="F695" s="2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>
      <c r="A696" s="9"/>
      <c r="B696" s="9"/>
      <c r="C696" s="9"/>
      <c r="D696" s="9"/>
      <c r="E696" s="20"/>
      <c r="F696" s="2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>
      <c r="A697" s="9"/>
      <c r="B697" s="9"/>
      <c r="C697" s="9"/>
      <c r="D697" s="9"/>
      <c r="E697" s="20"/>
      <c r="F697" s="2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>
      <c r="A698" s="9"/>
      <c r="B698" s="9"/>
      <c r="C698" s="9"/>
      <c r="D698" s="9"/>
      <c r="E698" s="20"/>
      <c r="F698" s="2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>
      <c r="A699" s="9"/>
      <c r="B699" s="9"/>
      <c r="C699" s="9"/>
      <c r="D699" s="9"/>
      <c r="E699" s="20"/>
      <c r="F699" s="2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>
      <c r="A700" s="9"/>
      <c r="B700" s="9"/>
      <c r="C700" s="9"/>
      <c r="D700" s="9"/>
      <c r="E700" s="20"/>
      <c r="F700" s="2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>
      <c r="A701" s="9"/>
      <c r="B701" s="9"/>
      <c r="C701" s="9"/>
      <c r="D701" s="9"/>
      <c r="E701" s="20"/>
      <c r="F701" s="2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>
      <c r="A702" s="9"/>
      <c r="B702" s="9"/>
      <c r="C702" s="9"/>
      <c r="D702" s="9"/>
      <c r="E702" s="20"/>
      <c r="F702" s="2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>
      <c r="A703" s="9"/>
      <c r="B703" s="9"/>
      <c r="C703" s="9"/>
      <c r="D703" s="9"/>
      <c r="E703" s="20"/>
      <c r="F703" s="2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>
      <c r="A704" s="9"/>
      <c r="B704" s="9"/>
      <c r="C704" s="9"/>
      <c r="D704" s="9"/>
      <c r="E704" s="20"/>
      <c r="F704" s="2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>
      <c r="A705" s="9"/>
      <c r="B705" s="9"/>
      <c r="C705" s="9"/>
      <c r="D705" s="9"/>
      <c r="E705" s="20"/>
      <c r="F705" s="2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>
      <c r="A706" s="9"/>
      <c r="B706" s="9"/>
      <c r="C706" s="9"/>
      <c r="D706" s="9"/>
      <c r="E706" s="20"/>
      <c r="F706" s="2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>
      <c r="A707" s="9"/>
      <c r="B707" s="9"/>
      <c r="C707" s="9"/>
      <c r="D707" s="9"/>
      <c r="E707" s="20"/>
      <c r="F707" s="2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>
      <c r="A708" s="9"/>
      <c r="B708" s="9"/>
      <c r="C708" s="9"/>
      <c r="D708" s="9"/>
      <c r="E708" s="20"/>
      <c r="F708" s="2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>
      <c r="A709" s="9"/>
      <c r="B709" s="9"/>
      <c r="C709" s="9"/>
      <c r="D709" s="9"/>
      <c r="E709" s="20"/>
      <c r="F709" s="2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>
      <c r="A710" s="9"/>
      <c r="B710" s="9"/>
      <c r="C710" s="9"/>
      <c r="D710" s="9"/>
      <c r="E710" s="20"/>
      <c r="F710" s="2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>
      <c r="A711" s="9"/>
      <c r="B711" s="9"/>
      <c r="C711" s="9"/>
      <c r="D711" s="9"/>
      <c r="E711" s="20"/>
      <c r="F711" s="2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>
      <c r="A712" s="9"/>
      <c r="B712" s="9"/>
      <c r="C712" s="9"/>
      <c r="D712" s="9"/>
      <c r="E712" s="20"/>
      <c r="F712" s="2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>
      <c r="A713" s="9"/>
      <c r="B713" s="9"/>
      <c r="C713" s="9"/>
      <c r="D713" s="9"/>
      <c r="E713" s="20"/>
      <c r="F713" s="2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>
      <c r="A714" s="9"/>
      <c r="B714" s="9"/>
      <c r="C714" s="9"/>
      <c r="D714" s="9"/>
      <c r="E714" s="20"/>
      <c r="F714" s="2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>
      <c r="A715" s="9"/>
      <c r="B715" s="9"/>
      <c r="C715" s="9"/>
      <c r="D715" s="9"/>
      <c r="E715" s="20"/>
      <c r="F715" s="2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>
      <c r="A716" s="9"/>
      <c r="B716" s="9"/>
      <c r="C716" s="9"/>
      <c r="D716" s="9"/>
      <c r="E716" s="20"/>
      <c r="F716" s="2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>
      <c r="A717" s="9"/>
      <c r="B717" s="9"/>
      <c r="C717" s="9"/>
      <c r="D717" s="9"/>
      <c r="E717" s="20"/>
      <c r="F717" s="2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>
      <c r="A718" s="9"/>
      <c r="B718" s="9"/>
      <c r="C718" s="9"/>
      <c r="D718" s="9"/>
      <c r="E718" s="20"/>
      <c r="F718" s="2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>
      <c r="A719" s="9"/>
      <c r="B719" s="9"/>
      <c r="C719" s="9"/>
      <c r="D719" s="9"/>
      <c r="E719" s="20"/>
      <c r="F719" s="2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>
      <c r="A720" s="9"/>
      <c r="B720" s="9"/>
      <c r="C720" s="9"/>
      <c r="D720" s="9"/>
      <c r="E720" s="20"/>
      <c r="F720" s="2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>
      <c r="A721" s="9"/>
      <c r="B721" s="9"/>
      <c r="C721" s="9"/>
      <c r="D721" s="9"/>
      <c r="E721" s="20"/>
      <c r="F721" s="2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>
      <c r="A722" s="9"/>
      <c r="B722" s="9"/>
      <c r="C722" s="9"/>
      <c r="D722" s="9"/>
      <c r="E722" s="20"/>
      <c r="F722" s="2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>
      <c r="A723" s="9"/>
      <c r="B723" s="9"/>
      <c r="C723" s="9"/>
      <c r="D723" s="9"/>
      <c r="E723" s="20"/>
      <c r="F723" s="2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>
      <c r="A724" s="9"/>
      <c r="B724" s="9"/>
      <c r="C724" s="9"/>
      <c r="D724" s="9"/>
      <c r="E724" s="20"/>
      <c r="F724" s="2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>
      <c r="A725" s="9"/>
      <c r="B725" s="9"/>
      <c r="C725" s="9"/>
      <c r="D725" s="9"/>
      <c r="E725" s="20"/>
      <c r="F725" s="2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>
      <c r="A726" s="9"/>
      <c r="B726" s="9"/>
      <c r="C726" s="9"/>
      <c r="D726" s="9"/>
      <c r="E726" s="20"/>
      <c r="F726" s="2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>
      <c r="A727" s="9"/>
      <c r="B727" s="9"/>
      <c r="C727" s="9"/>
      <c r="D727" s="9"/>
      <c r="E727" s="20"/>
      <c r="F727" s="2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>
      <c r="A728" s="9"/>
      <c r="B728" s="9"/>
      <c r="C728" s="9"/>
      <c r="D728" s="9"/>
      <c r="E728" s="20"/>
      <c r="F728" s="2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>
      <c r="A729" s="9"/>
      <c r="B729" s="9"/>
      <c r="C729" s="9"/>
      <c r="D729" s="9"/>
      <c r="E729" s="20"/>
      <c r="F729" s="2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>
      <c r="A730" s="9"/>
      <c r="B730" s="9"/>
      <c r="C730" s="9"/>
      <c r="D730" s="9"/>
      <c r="E730" s="20"/>
      <c r="F730" s="2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>
      <c r="A731" s="9"/>
      <c r="B731" s="9"/>
      <c r="C731" s="9"/>
      <c r="D731" s="9"/>
      <c r="E731" s="20"/>
      <c r="F731" s="2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>
      <c r="A732" s="9"/>
      <c r="B732" s="9"/>
      <c r="C732" s="9"/>
      <c r="D732" s="9"/>
      <c r="E732" s="20"/>
      <c r="F732" s="2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>
      <c r="A733" s="9"/>
      <c r="B733" s="9"/>
      <c r="C733" s="9"/>
      <c r="D733" s="9"/>
      <c r="E733" s="20"/>
      <c r="F733" s="2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>
      <c r="A734" s="9"/>
      <c r="B734" s="9"/>
      <c r="C734" s="9"/>
      <c r="D734" s="9"/>
      <c r="E734" s="20"/>
      <c r="F734" s="2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>
      <c r="A735" s="9"/>
      <c r="B735" s="9"/>
      <c r="C735" s="9"/>
      <c r="D735" s="9"/>
      <c r="E735" s="20"/>
      <c r="F735" s="2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>
      <c r="A736" s="9"/>
      <c r="B736" s="9"/>
      <c r="C736" s="9"/>
      <c r="D736" s="9"/>
      <c r="E736" s="20"/>
      <c r="F736" s="2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>
      <c r="A737" s="9"/>
      <c r="B737" s="9"/>
      <c r="C737" s="9"/>
      <c r="D737" s="9"/>
      <c r="E737" s="20"/>
      <c r="F737" s="2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>
      <c r="A738" s="9"/>
      <c r="B738" s="9"/>
      <c r="C738" s="9"/>
      <c r="D738" s="9"/>
      <c r="E738" s="20"/>
      <c r="F738" s="2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>
      <c r="A739" s="9"/>
      <c r="B739" s="9"/>
      <c r="C739" s="9"/>
      <c r="D739" s="9"/>
      <c r="E739" s="20"/>
      <c r="F739" s="2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>
      <c r="A740" s="9"/>
      <c r="B740" s="9"/>
      <c r="C740" s="9"/>
      <c r="D740" s="9"/>
      <c r="E740" s="20"/>
      <c r="F740" s="2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>
      <c r="A741" s="9"/>
      <c r="B741" s="9"/>
      <c r="C741" s="9"/>
      <c r="D741" s="9"/>
      <c r="E741" s="20"/>
      <c r="F741" s="2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>
      <c r="A742" s="9"/>
      <c r="B742" s="9"/>
      <c r="C742" s="9"/>
      <c r="D742" s="9"/>
      <c r="E742" s="20"/>
      <c r="F742" s="2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>
      <c r="A743" s="9"/>
      <c r="B743" s="9"/>
      <c r="C743" s="9"/>
      <c r="D743" s="9"/>
      <c r="E743" s="20"/>
      <c r="F743" s="2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>
      <c r="A744" s="9"/>
      <c r="B744" s="9"/>
      <c r="C744" s="9"/>
      <c r="D744" s="9"/>
      <c r="E744" s="20"/>
      <c r="F744" s="2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>
      <c r="A745" s="9"/>
      <c r="B745" s="9"/>
      <c r="C745" s="9"/>
      <c r="D745" s="9"/>
      <c r="E745" s="20"/>
      <c r="F745" s="2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>
      <c r="A746" s="9"/>
      <c r="B746" s="9"/>
      <c r="C746" s="9"/>
      <c r="D746" s="9"/>
      <c r="E746" s="20"/>
      <c r="F746" s="2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>
      <c r="A747" s="9"/>
      <c r="B747" s="9"/>
      <c r="C747" s="9"/>
      <c r="D747" s="9"/>
      <c r="E747" s="20"/>
      <c r="F747" s="2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>
      <c r="A748" s="9"/>
      <c r="B748" s="9"/>
      <c r="C748" s="9"/>
      <c r="D748" s="9"/>
      <c r="E748" s="20"/>
      <c r="F748" s="2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>
      <c r="A749" s="9"/>
      <c r="B749" s="9"/>
      <c r="C749" s="9"/>
      <c r="D749" s="9"/>
      <c r="E749" s="20"/>
      <c r="F749" s="2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>
      <c r="A750" s="9"/>
      <c r="B750" s="9"/>
      <c r="C750" s="9"/>
      <c r="D750" s="9"/>
      <c r="E750" s="20"/>
      <c r="F750" s="2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>
      <c r="A751" s="9"/>
      <c r="B751" s="9"/>
      <c r="C751" s="9"/>
      <c r="D751" s="9"/>
      <c r="E751" s="20"/>
      <c r="F751" s="2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>
      <c r="A752" s="9"/>
      <c r="B752" s="9"/>
      <c r="C752" s="9"/>
      <c r="D752" s="9"/>
      <c r="E752" s="20"/>
      <c r="F752" s="2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>
      <c r="A753" s="9"/>
      <c r="B753" s="9"/>
      <c r="C753" s="9"/>
      <c r="D753" s="9"/>
      <c r="E753" s="20"/>
      <c r="F753" s="2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>
      <c r="A754" s="9"/>
      <c r="B754" s="9"/>
      <c r="C754" s="9"/>
      <c r="D754" s="9"/>
      <c r="E754" s="20"/>
      <c r="F754" s="2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>
      <c r="A755" s="9"/>
      <c r="B755" s="9"/>
      <c r="C755" s="9"/>
      <c r="D755" s="9"/>
      <c r="E755" s="20"/>
      <c r="F755" s="2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>
      <c r="A756" s="9"/>
      <c r="B756" s="9"/>
      <c r="C756" s="9"/>
      <c r="D756" s="9"/>
      <c r="E756" s="20"/>
      <c r="F756" s="2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>
      <c r="A757" s="9"/>
      <c r="B757" s="9"/>
      <c r="C757" s="9"/>
      <c r="D757" s="9"/>
      <c r="E757" s="20"/>
      <c r="F757" s="2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>
      <c r="A758" s="9"/>
      <c r="B758" s="9"/>
      <c r="C758" s="9"/>
      <c r="D758" s="9"/>
      <c r="E758" s="20"/>
      <c r="F758" s="2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>
      <c r="A759" s="9"/>
      <c r="B759" s="9"/>
      <c r="C759" s="9"/>
      <c r="D759" s="9"/>
      <c r="E759" s="20"/>
      <c r="F759" s="2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>
      <c r="A760" s="9"/>
      <c r="B760" s="9"/>
      <c r="C760" s="9"/>
      <c r="D760" s="9"/>
      <c r="E760" s="20"/>
      <c r="F760" s="2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>
      <c r="A761" s="9"/>
      <c r="B761" s="9"/>
      <c r="C761" s="9"/>
      <c r="D761" s="9"/>
      <c r="E761" s="20"/>
      <c r="F761" s="2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>
      <c r="A762" s="9"/>
      <c r="B762" s="9"/>
      <c r="C762" s="9"/>
      <c r="D762" s="9"/>
      <c r="E762" s="20"/>
      <c r="F762" s="2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>
      <c r="A763" s="9"/>
      <c r="B763" s="9"/>
      <c r="C763" s="9"/>
      <c r="D763" s="9"/>
      <c r="E763" s="20"/>
      <c r="F763" s="2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>
      <c r="A764" s="9"/>
      <c r="B764" s="9"/>
      <c r="C764" s="9"/>
      <c r="D764" s="9"/>
      <c r="E764" s="20"/>
      <c r="F764" s="2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>
      <c r="A765" s="9"/>
      <c r="B765" s="9"/>
      <c r="C765" s="9"/>
      <c r="D765" s="9"/>
      <c r="E765" s="20"/>
      <c r="F765" s="2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>
      <c r="A766" s="9"/>
      <c r="B766" s="9"/>
      <c r="C766" s="9"/>
      <c r="D766" s="9"/>
      <c r="E766" s="20"/>
      <c r="F766" s="2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>
      <c r="A767" s="9"/>
      <c r="B767" s="9"/>
      <c r="C767" s="9"/>
      <c r="D767" s="9"/>
      <c r="E767" s="20"/>
      <c r="F767" s="2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>
      <c r="A768" s="9"/>
      <c r="B768" s="9"/>
      <c r="C768" s="9"/>
      <c r="D768" s="9"/>
      <c r="E768" s="20"/>
      <c r="F768" s="2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>
      <c r="A769" s="9"/>
      <c r="B769" s="9"/>
      <c r="C769" s="9"/>
      <c r="D769" s="9"/>
      <c r="E769" s="20"/>
      <c r="F769" s="2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>
      <c r="A770" s="9"/>
      <c r="B770" s="9"/>
      <c r="C770" s="9"/>
      <c r="D770" s="9"/>
      <c r="E770" s="20"/>
      <c r="F770" s="2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>
      <c r="A771" s="9"/>
      <c r="B771" s="9"/>
      <c r="C771" s="9"/>
      <c r="D771" s="9"/>
      <c r="E771" s="20"/>
      <c r="F771" s="2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>
      <c r="A772" s="9"/>
      <c r="B772" s="9"/>
      <c r="C772" s="9"/>
      <c r="D772" s="9"/>
      <c r="E772" s="20"/>
      <c r="F772" s="2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>
      <c r="A773" s="9"/>
      <c r="B773" s="9"/>
      <c r="C773" s="9"/>
      <c r="D773" s="9"/>
      <c r="E773" s="20"/>
      <c r="F773" s="2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>
      <c r="A774" s="9"/>
      <c r="B774" s="9"/>
      <c r="C774" s="9"/>
      <c r="D774" s="9"/>
      <c r="E774" s="20"/>
      <c r="F774" s="2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>
      <c r="A775" s="9"/>
      <c r="B775" s="9"/>
      <c r="C775" s="9"/>
      <c r="D775" s="9"/>
      <c r="E775" s="20"/>
      <c r="F775" s="2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>
      <c r="A776" s="9"/>
      <c r="B776" s="9"/>
      <c r="C776" s="9"/>
      <c r="D776" s="9"/>
      <c r="E776" s="20"/>
      <c r="F776" s="2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>
      <c r="A777" s="9"/>
      <c r="B777" s="9"/>
      <c r="C777" s="9"/>
      <c r="D777" s="9"/>
      <c r="E777" s="20"/>
      <c r="F777" s="2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>
      <c r="A778" s="9"/>
      <c r="B778" s="9"/>
      <c r="C778" s="9"/>
      <c r="D778" s="9"/>
      <c r="E778" s="20"/>
      <c r="F778" s="2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>
      <c r="A779" s="9"/>
      <c r="B779" s="9"/>
      <c r="C779" s="9"/>
      <c r="D779" s="9"/>
      <c r="E779" s="20"/>
      <c r="F779" s="2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>
      <c r="A780" s="9"/>
      <c r="B780" s="9"/>
      <c r="C780" s="9"/>
      <c r="D780" s="9"/>
      <c r="E780" s="20"/>
      <c r="F780" s="2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>
      <c r="A781" s="9"/>
      <c r="B781" s="9"/>
      <c r="C781" s="9"/>
      <c r="D781" s="9"/>
      <c r="E781" s="20"/>
      <c r="F781" s="2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>
      <c r="A782" s="9"/>
      <c r="B782" s="9"/>
      <c r="C782" s="9"/>
      <c r="D782" s="9"/>
      <c r="E782" s="20"/>
      <c r="F782" s="2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>
      <c r="A783" s="9"/>
      <c r="B783" s="9"/>
      <c r="C783" s="9"/>
      <c r="D783" s="9"/>
      <c r="E783" s="20"/>
      <c r="F783" s="2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>
      <c r="A784" s="9"/>
      <c r="B784" s="9"/>
      <c r="C784" s="9"/>
      <c r="D784" s="9"/>
      <c r="E784" s="20"/>
      <c r="F784" s="2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>
      <c r="A785" s="9"/>
      <c r="B785" s="9"/>
      <c r="C785" s="9"/>
      <c r="D785" s="9"/>
      <c r="E785" s="20"/>
      <c r="F785" s="2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>
      <c r="A786" s="9"/>
      <c r="B786" s="9"/>
      <c r="C786" s="9"/>
      <c r="D786" s="9"/>
      <c r="E786" s="20"/>
      <c r="F786" s="2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>
      <c r="A787" s="9"/>
      <c r="B787" s="9"/>
      <c r="C787" s="9"/>
      <c r="D787" s="9"/>
      <c r="E787" s="20"/>
      <c r="F787" s="2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>
      <c r="A788" s="9"/>
      <c r="B788" s="9"/>
      <c r="C788" s="9"/>
      <c r="D788" s="9"/>
      <c r="E788" s="20"/>
      <c r="F788" s="2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>
      <c r="A789" s="9"/>
      <c r="B789" s="9"/>
      <c r="C789" s="9"/>
      <c r="D789" s="9"/>
      <c r="E789" s="20"/>
      <c r="F789" s="2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>
      <c r="A790" s="9"/>
      <c r="B790" s="9"/>
      <c r="C790" s="9"/>
      <c r="D790" s="9"/>
      <c r="E790" s="20"/>
      <c r="F790" s="2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>
      <c r="A791" s="9"/>
      <c r="B791" s="9"/>
      <c r="C791" s="9"/>
      <c r="D791" s="9"/>
      <c r="E791" s="20"/>
      <c r="F791" s="2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>
      <c r="A792" s="9"/>
      <c r="B792" s="9"/>
      <c r="C792" s="9"/>
      <c r="D792" s="9"/>
      <c r="E792" s="20"/>
      <c r="F792" s="2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>
      <c r="A793" s="9"/>
      <c r="B793" s="9"/>
      <c r="C793" s="9"/>
      <c r="D793" s="9"/>
      <c r="E793" s="20"/>
      <c r="F793" s="2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>
      <c r="A794" s="9"/>
      <c r="B794" s="9"/>
      <c r="C794" s="9"/>
      <c r="D794" s="9"/>
      <c r="E794" s="20"/>
      <c r="F794" s="2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>
      <c r="A795" s="9"/>
      <c r="B795" s="9"/>
      <c r="C795" s="9"/>
      <c r="D795" s="9"/>
      <c r="E795" s="20"/>
      <c r="F795" s="2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>
      <c r="A796" s="9"/>
      <c r="B796" s="9"/>
      <c r="C796" s="9"/>
      <c r="D796" s="9"/>
      <c r="E796" s="20"/>
      <c r="F796" s="2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>
      <c r="A797" s="9"/>
      <c r="B797" s="9"/>
      <c r="C797" s="9"/>
      <c r="D797" s="9"/>
      <c r="E797" s="20"/>
      <c r="F797" s="2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>
      <c r="A798" s="9"/>
      <c r="B798" s="9"/>
      <c r="C798" s="9"/>
      <c r="D798" s="9"/>
      <c r="E798" s="20"/>
      <c r="F798" s="2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>
      <c r="A799" s="9"/>
      <c r="B799" s="9"/>
      <c r="C799" s="9"/>
      <c r="D799" s="9"/>
      <c r="E799" s="20"/>
      <c r="F799" s="2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>
      <c r="A800" s="9"/>
      <c r="B800" s="9"/>
      <c r="C800" s="9"/>
      <c r="D800" s="9"/>
      <c r="E800" s="20"/>
      <c r="F800" s="2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>
      <c r="A801" s="9"/>
      <c r="B801" s="9"/>
      <c r="C801" s="9"/>
      <c r="D801" s="9"/>
      <c r="E801" s="20"/>
      <c r="F801" s="2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>
      <c r="A802" s="9"/>
      <c r="B802" s="9"/>
      <c r="C802" s="9"/>
      <c r="D802" s="9"/>
      <c r="E802" s="20"/>
      <c r="F802" s="2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>
      <c r="A803" s="9"/>
      <c r="B803" s="9"/>
      <c r="C803" s="9"/>
      <c r="D803" s="9"/>
      <c r="E803" s="20"/>
      <c r="F803" s="2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>
      <c r="A804" s="9"/>
      <c r="B804" s="9"/>
      <c r="C804" s="9"/>
      <c r="D804" s="9"/>
      <c r="E804" s="20"/>
      <c r="F804" s="2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>
      <c r="A805" s="9"/>
      <c r="B805" s="9"/>
      <c r="C805" s="9"/>
      <c r="D805" s="9"/>
      <c r="E805" s="20"/>
      <c r="F805" s="2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>
      <c r="A806" s="9"/>
      <c r="B806" s="9"/>
      <c r="C806" s="9"/>
      <c r="D806" s="9"/>
      <c r="E806" s="20"/>
      <c r="F806" s="2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>
      <c r="A807" s="9"/>
      <c r="B807" s="9"/>
      <c r="C807" s="9"/>
      <c r="D807" s="9"/>
      <c r="E807" s="20"/>
      <c r="F807" s="2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>
      <c r="A808" s="9"/>
      <c r="B808" s="9"/>
      <c r="C808" s="9"/>
      <c r="D808" s="9"/>
      <c r="E808" s="20"/>
      <c r="F808" s="2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>
      <c r="A809" s="9"/>
      <c r="B809" s="9"/>
      <c r="C809" s="9"/>
      <c r="D809" s="9"/>
      <c r="E809" s="20"/>
      <c r="F809" s="2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>
      <c r="A810" s="9"/>
      <c r="B810" s="9"/>
      <c r="C810" s="9"/>
      <c r="D810" s="9"/>
      <c r="E810" s="20"/>
      <c r="F810" s="2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>
      <c r="A811" s="9"/>
      <c r="B811" s="9"/>
      <c r="C811" s="9"/>
      <c r="D811" s="9"/>
      <c r="E811" s="20"/>
      <c r="F811" s="2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>
      <c r="A812" s="9"/>
      <c r="B812" s="9"/>
      <c r="C812" s="9"/>
      <c r="D812" s="9"/>
      <c r="E812" s="20"/>
      <c r="F812" s="2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>
      <c r="A813" s="9"/>
      <c r="B813" s="9"/>
      <c r="C813" s="9"/>
      <c r="D813" s="9"/>
      <c r="E813" s="20"/>
      <c r="F813" s="2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>
      <c r="A814" s="9"/>
      <c r="B814" s="9"/>
      <c r="C814" s="9"/>
      <c r="D814" s="9"/>
      <c r="E814" s="20"/>
      <c r="F814" s="2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>
      <c r="A815" s="9"/>
      <c r="B815" s="9"/>
      <c r="C815" s="9"/>
      <c r="D815" s="9"/>
      <c r="E815" s="20"/>
      <c r="F815" s="2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>
      <c r="A816" s="9"/>
      <c r="B816" s="9"/>
      <c r="C816" s="9"/>
      <c r="D816" s="9"/>
      <c r="E816" s="20"/>
      <c r="F816" s="2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>
      <c r="A817" s="9"/>
      <c r="B817" s="9"/>
      <c r="C817" s="9"/>
      <c r="D817" s="9"/>
      <c r="E817" s="20"/>
      <c r="F817" s="2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>
      <c r="A818" s="9"/>
      <c r="B818" s="9"/>
      <c r="C818" s="9"/>
      <c r="D818" s="9"/>
      <c r="E818" s="20"/>
      <c r="F818" s="2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>
      <c r="A819" s="9"/>
      <c r="B819" s="9"/>
      <c r="C819" s="9"/>
      <c r="D819" s="9"/>
      <c r="E819" s="20"/>
      <c r="F819" s="2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>
      <c r="A820" s="9"/>
      <c r="B820" s="9"/>
      <c r="C820" s="9"/>
      <c r="D820" s="9"/>
      <c r="E820" s="20"/>
      <c r="F820" s="2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>
      <c r="A821" s="9"/>
      <c r="B821" s="9"/>
      <c r="C821" s="9"/>
      <c r="D821" s="9"/>
      <c r="E821" s="20"/>
      <c r="F821" s="2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>
      <c r="A822" s="9"/>
      <c r="B822" s="9"/>
      <c r="C822" s="9"/>
      <c r="D822" s="9"/>
      <c r="E822" s="20"/>
      <c r="F822" s="2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>
      <c r="A823" s="9"/>
      <c r="B823" s="9"/>
      <c r="C823" s="9"/>
      <c r="D823" s="9"/>
      <c r="E823" s="20"/>
      <c r="F823" s="2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>
      <c r="A824" s="9"/>
      <c r="B824" s="9"/>
      <c r="C824" s="9"/>
      <c r="D824" s="9"/>
      <c r="E824" s="20"/>
      <c r="F824" s="2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>
      <c r="A825" s="9"/>
      <c r="B825" s="9"/>
      <c r="C825" s="9"/>
      <c r="D825" s="9"/>
      <c r="E825" s="20"/>
      <c r="F825" s="2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>
      <c r="A826" s="9"/>
      <c r="B826" s="9"/>
      <c r="C826" s="9"/>
      <c r="D826" s="9"/>
      <c r="E826" s="20"/>
      <c r="F826" s="2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>
      <c r="A827" s="9"/>
      <c r="B827" s="9"/>
      <c r="C827" s="9"/>
      <c r="D827" s="9"/>
      <c r="E827" s="20"/>
      <c r="F827" s="2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>
      <c r="A828" s="9"/>
      <c r="B828" s="9"/>
      <c r="C828" s="9"/>
      <c r="D828" s="9"/>
      <c r="E828" s="20"/>
      <c r="F828" s="2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>
      <c r="A829" s="9"/>
      <c r="B829" s="9"/>
      <c r="C829" s="9"/>
      <c r="D829" s="9"/>
      <c r="E829" s="20"/>
      <c r="F829" s="2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>
      <c r="A830" s="9"/>
      <c r="B830" s="9"/>
      <c r="C830" s="9"/>
      <c r="D830" s="9"/>
      <c r="E830" s="20"/>
      <c r="F830" s="2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>
      <c r="A831" s="9"/>
      <c r="B831" s="9"/>
      <c r="C831" s="9"/>
      <c r="D831" s="9"/>
      <c r="E831" s="20"/>
      <c r="F831" s="2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>
      <c r="A832" s="9"/>
      <c r="B832" s="9"/>
      <c r="C832" s="9"/>
      <c r="D832" s="9"/>
      <c r="E832" s="20"/>
      <c r="F832" s="2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>
      <c r="A833" s="9"/>
      <c r="B833" s="9"/>
      <c r="C833" s="9"/>
      <c r="D833" s="9"/>
      <c r="E833" s="20"/>
      <c r="F833" s="2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>
      <c r="A834" s="9"/>
      <c r="B834" s="9"/>
      <c r="C834" s="9"/>
      <c r="D834" s="9"/>
      <c r="E834" s="20"/>
      <c r="F834" s="2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>
      <c r="A835" s="9"/>
      <c r="B835" s="9"/>
      <c r="C835" s="9"/>
      <c r="D835" s="9"/>
      <c r="E835" s="20"/>
      <c r="F835" s="2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>
      <c r="A836" s="9"/>
      <c r="B836" s="9"/>
      <c r="C836" s="9"/>
      <c r="D836" s="9"/>
      <c r="E836" s="20"/>
      <c r="F836" s="2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>
      <c r="A837" s="9"/>
      <c r="B837" s="9"/>
      <c r="C837" s="9"/>
      <c r="D837" s="9"/>
      <c r="E837" s="20"/>
      <c r="F837" s="2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>
      <c r="A838" s="9"/>
      <c r="B838" s="9"/>
      <c r="C838" s="9"/>
      <c r="D838" s="9"/>
      <c r="E838" s="20"/>
      <c r="F838" s="2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>
      <c r="A839" s="9"/>
      <c r="B839" s="9"/>
      <c r="C839" s="9"/>
      <c r="D839" s="9"/>
      <c r="E839" s="20"/>
      <c r="F839" s="2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>
      <c r="A840" s="9"/>
      <c r="B840" s="9"/>
      <c r="C840" s="9"/>
      <c r="D840" s="9"/>
      <c r="E840" s="20"/>
      <c r="F840" s="2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>
      <c r="A841" s="9"/>
      <c r="B841" s="9"/>
      <c r="C841" s="9"/>
      <c r="D841" s="9"/>
      <c r="E841" s="20"/>
      <c r="F841" s="2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>
      <c r="A842" s="9"/>
      <c r="B842" s="9"/>
      <c r="C842" s="9"/>
      <c r="D842" s="9"/>
      <c r="E842" s="20"/>
      <c r="F842" s="2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>
      <c r="A843" s="9"/>
      <c r="B843" s="9"/>
      <c r="C843" s="9"/>
      <c r="D843" s="9"/>
      <c r="E843" s="20"/>
      <c r="F843" s="2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>
      <c r="A844" s="9"/>
      <c r="B844" s="9"/>
      <c r="C844" s="9"/>
      <c r="D844" s="9"/>
      <c r="E844" s="20"/>
      <c r="F844" s="2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>
      <c r="A845" s="9"/>
      <c r="B845" s="9"/>
      <c r="C845" s="9"/>
      <c r="D845" s="9"/>
      <c r="E845" s="20"/>
      <c r="F845" s="2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>
      <c r="A846" s="9"/>
      <c r="B846" s="9"/>
      <c r="C846" s="9"/>
      <c r="D846" s="9"/>
      <c r="E846" s="20"/>
      <c r="F846" s="2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>
      <c r="A847" s="9"/>
      <c r="B847" s="9"/>
      <c r="C847" s="9"/>
      <c r="D847" s="9"/>
      <c r="E847" s="20"/>
      <c r="F847" s="2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>
      <c r="A848" s="9"/>
      <c r="B848" s="9"/>
      <c r="C848" s="9"/>
      <c r="D848" s="9"/>
      <c r="E848" s="20"/>
      <c r="F848" s="2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>
      <c r="A849" s="9"/>
      <c r="B849" s="9"/>
      <c r="C849" s="9"/>
      <c r="D849" s="9"/>
      <c r="E849" s="20"/>
      <c r="F849" s="2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>
      <c r="A850" s="9"/>
      <c r="B850" s="9"/>
      <c r="C850" s="9"/>
      <c r="D850" s="9"/>
      <c r="E850" s="20"/>
      <c r="F850" s="2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>
      <c r="A851" s="9"/>
      <c r="B851" s="9"/>
      <c r="C851" s="9"/>
      <c r="D851" s="9"/>
      <c r="E851" s="20"/>
      <c r="F851" s="2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>
      <c r="A852" s="9"/>
      <c r="B852" s="9"/>
      <c r="C852" s="9"/>
      <c r="D852" s="9"/>
      <c r="E852" s="20"/>
      <c r="F852" s="2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>
      <c r="A853" s="9"/>
      <c r="B853" s="9"/>
      <c r="C853" s="9"/>
      <c r="D853" s="9"/>
      <c r="E853" s="20"/>
      <c r="F853" s="2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>
      <c r="A854" s="9"/>
      <c r="B854" s="9"/>
      <c r="C854" s="9"/>
      <c r="D854" s="9"/>
      <c r="E854" s="20"/>
      <c r="F854" s="2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>
      <c r="A855" s="9"/>
      <c r="B855" s="9"/>
      <c r="C855" s="9"/>
      <c r="D855" s="9"/>
      <c r="E855" s="20"/>
      <c r="F855" s="2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>
      <c r="A856" s="9"/>
      <c r="B856" s="9"/>
      <c r="C856" s="9"/>
      <c r="D856" s="9"/>
      <c r="E856" s="20"/>
      <c r="F856" s="2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>
      <c r="A857" s="9"/>
      <c r="B857" s="9"/>
      <c r="C857" s="9"/>
      <c r="D857" s="9"/>
      <c r="E857" s="20"/>
      <c r="F857" s="2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>
      <c r="A858" s="9"/>
      <c r="B858" s="9"/>
      <c r="C858" s="9"/>
      <c r="D858" s="9"/>
      <c r="E858" s="20"/>
      <c r="F858" s="2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>
      <c r="A859" s="9"/>
      <c r="B859" s="9"/>
      <c r="C859" s="9"/>
      <c r="D859" s="9"/>
      <c r="E859" s="20"/>
      <c r="F859" s="2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>
      <c r="A860" s="9"/>
      <c r="B860" s="9"/>
      <c r="C860" s="9"/>
      <c r="D860" s="9"/>
      <c r="E860" s="20"/>
      <c r="F860" s="2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>
      <c r="A861" s="9"/>
      <c r="B861" s="9"/>
      <c r="C861" s="9"/>
      <c r="D861" s="9"/>
      <c r="E861" s="20"/>
      <c r="F861" s="2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>
      <c r="A862" s="9"/>
      <c r="B862" s="9"/>
      <c r="C862" s="9"/>
      <c r="D862" s="9"/>
      <c r="E862" s="20"/>
      <c r="F862" s="2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>
      <c r="A863" s="9"/>
      <c r="B863" s="9"/>
      <c r="C863" s="9"/>
      <c r="D863" s="9"/>
      <c r="E863" s="20"/>
      <c r="F863" s="2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>
      <c r="A864" s="9"/>
      <c r="B864" s="9"/>
      <c r="C864" s="9"/>
      <c r="D864" s="9"/>
      <c r="E864" s="20"/>
      <c r="F864" s="2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>
      <c r="A865" s="9"/>
      <c r="B865" s="9"/>
      <c r="C865" s="9"/>
      <c r="D865" s="9"/>
      <c r="E865" s="20"/>
      <c r="F865" s="2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>
      <c r="A866" s="9"/>
      <c r="B866" s="9"/>
      <c r="C866" s="9"/>
      <c r="D866" s="9"/>
      <c r="E866" s="20"/>
      <c r="F866" s="2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>
      <c r="A867" s="9"/>
      <c r="B867" s="9"/>
      <c r="C867" s="9"/>
      <c r="D867" s="9"/>
      <c r="E867" s="20"/>
      <c r="F867" s="2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>
      <c r="A868" s="9"/>
      <c r="B868" s="9"/>
      <c r="C868" s="9"/>
      <c r="D868" s="9"/>
      <c r="E868" s="20"/>
      <c r="F868" s="2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>
      <c r="A869" s="9"/>
      <c r="B869" s="9"/>
      <c r="C869" s="9"/>
      <c r="D869" s="9"/>
      <c r="E869" s="20"/>
      <c r="F869" s="2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>
      <c r="A870" s="9"/>
      <c r="B870" s="9"/>
      <c r="C870" s="9"/>
      <c r="D870" s="9"/>
      <c r="E870" s="20"/>
      <c r="F870" s="2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>
      <c r="A871" s="9"/>
      <c r="B871" s="9"/>
      <c r="C871" s="9"/>
      <c r="D871" s="9"/>
      <c r="E871" s="20"/>
      <c r="F871" s="2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>
      <c r="A872" s="9"/>
      <c r="B872" s="9"/>
      <c r="C872" s="9"/>
      <c r="D872" s="9"/>
      <c r="E872" s="20"/>
      <c r="F872" s="2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>
      <c r="A873" s="9"/>
      <c r="B873" s="9"/>
      <c r="C873" s="9"/>
      <c r="D873" s="9"/>
      <c r="E873" s="20"/>
      <c r="F873" s="2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>
      <c r="A874" s="9"/>
      <c r="B874" s="9"/>
      <c r="C874" s="9"/>
      <c r="D874" s="9"/>
      <c r="E874" s="20"/>
      <c r="F874" s="2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>
      <c r="A875" s="9"/>
      <c r="B875" s="9"/>
      <c r="C875" s="9"/>
      <c r="D875" s="9"/>
      <c r="E875" s="20"/>
      <c r="F875" s="2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>
      <c r="A876" s="9"/>
      <c r="B876" s="9"/>
      <c r="C876" s="9"/>
      <c r="D876" s="9"/>
      <c r="E876" s="20"/>
      <c r="F876" s="2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>
      <c r="A877" s="9"/>
      <c r="B877" s="9"/>
      <c r="C877" s="9"/>
      <c r="D877" s="9"/>
      <c r="E877" s="20"/>
      <c r="F877" s="2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>
      <c r="A878" s="9"/>
      <c r="B878" s="9"/>
      <c r="C878" s="9"/>
      <c r="D878" s="9"/>
      <c r="E878" s="20"/>
      <c r="F878" s="2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>
      <c r="A879" s="9"/>
      <c r="B879" s="9"/>
      <c r="C879" s="9"/>
      <c r="D879" s="9"/>
      <c r="E879" s="20"/>
      <c r="F879" s="2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>
      <c r="A880" s="9"/>
      <c r="B880" s="9"/>
      <c r="C880" s="9"/>
      <c r="D880" s="9"/>
      <c r="E880" s="20"/>
      <c r="F880" s="2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>
      <c r="A881" s="9"/>
      <c r="B881" s="9"/>
      <c r="C881" s="9"/>
      <c r="D881" s="9"/>
      <c r="E881" s="20"/>
      <c r="F881" s="2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>
      <c r="A882" s="9"/>
      <c r="B882" s="9"/>
      <c r="C882" s="9"/>
      <c r="D882" s="9"/>
      <c r="E882" s="20"/>
      <c r="F882" s="2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>
      <c r="A883" s="9"/>
      <c r="B883" s="9"/>
      <c r="C883" s="9"/>
      <c r="D883" s="9"/>
      <c r="E883" s="20"/>
      <c r="F883" s="2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>
      <c r="A884" s="9"/>
      <c r="B884" s="9"/>
      <c r="C884" s="9"/>
      <c r="D884" s="9"/>
      <c r="E884" s="20"/>
      <c r="F884" s="2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>
      <c r="A885" s="9"/>
      <c r="B885" s="9"/>
      <c r="C885" s="9"/>
      <c r="D885" s="9"/>
      <c r="E885" s="20"/>
      <c r="F885" s="2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>
      <c r="A886" s="9"/>
      <c r="B886" s="9"/>
      <c r="C886" s="9"/>
      <c r="D886" s="9"/>
      <c r="E886" s="20"/>
      <c r="F886" s="2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>
      <c r="A887" s="9"/>
      <c r="B887" s="9"/>
      <c r="C887" s="9"/>
      <c r="D887" s="9"/>
      <c r="E887" s="20"/>
      <c r="F887" s="2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>
      <c r="A888" s="9"/>
      <c r="B888" s="9"/>
      <c r="C888" s="9"/>
      <c r="D888" s="9"/>
      <c r="E888" s="20"/>
      <c r="F888" s="2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>
      <c r="A889" s="9"/>
      <c r="B889" s="9"/>
      <c r="C889" s="9"/>
      <c r="D889" s="9"/>
      <c r="E889" s="20"/>
      <c r="F889" s="2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>
      <c r="A890" s="9"/>
      <c r="B890" s="9"/>
      <c r="C890" s="9"/>
      <c r="D890" s="9"/>
      <c r="E890" s="20"/>
      <c r="F890" s="2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>
      <c r="A891" s="9"/>
      <c r="B891" s="9"/>
      <c r="C891" s="9"/>
      <c r="D891" s="9"/>
      <c r="E891" s="20"/>
      <c r="F891" s="2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>
      <c r="A892" s="9"/>
      <c r="B892" s="9"/>
      <c r="C892" s="9"/>
      <c r="D892" s="9"/>
      <c r="E892" s="20"/>
      <c r="F892" s="2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>
      <c r="A893" s="9"/>
      <c r="B893" s="9"/>
      <c r="C893" s="9"/>
      <c r="D893" s="9"/>
      <c r="E893" s="20"/>
      <c r="F893" s="2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>
      <c r="A894" s="9"/>
      <c r="B894" s="9"/>
      <c r="C894" s="9"/>
      <c r="D894" s="9"/>
      <c r="E894" s="20"/>
      <c r="F894" s="2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>
      <c r="A895" s="9"/>
      <c r="B895" s="9"/>
      <c r="C895" s="9"/>
      <c r="D895" s="9"/>
      <c r="E895" s="20"/>
      <c r="F895" s="2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>
      <c r="A896" s="9"/>
      <c r="B896" s="9"/>
      <c r="C896" s="9"/>
      <c r="D896" s="9"/>
      <c r="E896" s="20"/>
      <c r="F896" s="2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>
      <c r="A897" s="9"/>
      <c r="B897" s="9"/>
      <c r="C897" s="9"/>
      <c r="D897" s="9"/>
      <c r="E897" s="20"/>
      <c r="F897" s="2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>
      <c r="A898" s="9"/>
      <c r="B898" s="9"/>
      <c r="C898" s="9"/>
      <c r="D898" s="9"/>
      <c r="E898" s="20"/>
      <c r="F898" s="2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>
      <c r="A899" s="9"/>
      <c r="B899" s="9"/>
      <c r="C899" s="9"/>
      <c r="D899" s="9"/>
      <c r="E899" s="20"/>
      <c r="F899" s="2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>
      <c r="A900" s="9"/>
      <c r="B900" s="9"/>
      <c r="C900" s="9"/>
      <c r="D900" s="9"/>
      <c r="E900" s="20"/>
      <c r="F900" s="2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>
      <c r="A901" s="9"/>
      <c r="B901" s="9"/>
      <c r="C901" s="9"/>
      <c r="D901" s="9"/>
      <c r="E901" s="20"/>
      <c r="F901" s="2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>
      <c r="A902" s="9"/>
      <c r="B902" s="9"/>
      <c r="C902" s="9"/>
      <c r="D902" s="9"/>
      <c r="E902" s="20"/>
      <c r="F902" s="2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>
      <c r="A903" s="9"/>
      <c r="B903" s="9"/>
      <c r="C903" s="9"/>
      <c r="D903" s="9"/>
      <c r="E903" s="20"/>
      <c r="F903" s="2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>
      <c r="A904" s="9"/>
      <c r="B904" s="9"/>
      <c r="C904" s="9"/>
      <c r="D904" s="9"/>
      <c r="E904" s="20"/>
      <c r="F904" s="2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>
      <c r="A905" s="9"/>
      <c r="B905" s="9"/>
      <c r="C905" s="9"/>
      <c r="D905" s="9"/>
      <c r="E905" s="20"/>
      <c r="F905" s="2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>
      <c r="A906" s="9"/>
      <c r="B906" s="9"/>
      <c r="C906" s="9"/>
      <c r="D906" s="9"/>
      <c r="E906" s="20"/>
      <c r="F906" s="2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>
      <c r="A907" s="9"/>
      <c r="B907" s="9"/>
      <c r="C907" s="9"/>
      <c r="D907" s="9"/>
      <c r="E907" s="20"/>
      <c r="F907" s="2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>
      <c r="A908" s="9"/>
      <c r="B908" s="9"/>
      <c r="C908" s="9"/>
      <c r="D908" s="9"/>
      <c r="E908" s="20"/>
      <c r="F908" s="2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>
      <c r="A909" s="9"/>
      <c r="B909" s="9"/>
      <c r="C909" s="9"/>
      <c r="D909" s="9"/>
      <c r="E909" s="20"/>
      <c r="F909" s="2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>
      <c r="A910" s="9"/>
      <c r="B910" s="9"/>
      <c r="C910" s="9"/>
      <c r="D910" s="9"/>
      <c r="E910" s="20"/>
      <c r="F910" s="2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>
      <c r="A911" s="9"/>
      <c r="B911" s="9"/>
      <c r="C911" s="9"/>
      <c r="D911" s="9"/>
      <c r="E911" s="20"/>
      <c r="F911" s="2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>
      <c r="A912" s="9"/>
      <c r="B912" s="9"/>
      <c r="C912" s="9"/>
      <c r="D912" s="9"/>
      <c r="E912" s="20"/>
      <c r="F912" s="2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>
      <c r="A913" s="9"/>
      <c r="B913" s="9"/>
      <c r="C913" s="9"/>
      <c r="D913" s="9"/>
      <c r="E913" s="20"/>
      <c r="F913" s="2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>
      <c r="A914" s="9"/>
      <c r="B914" s="9"/>
      <c r="C914" s="9"/>
      <c r="D914" s="9"/>
      <c r="E914" s="20"/>
      <c r="F914" s="2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>
      <c r="A915" s="9"/>
      <c r="B915" s="9"/>
      <c r="C915" s="9"/>
      <c r="D915" s="9"/>
      <c r="E915" s="20"/>
      <c r="F915" s="2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>
      <c r="A916" s="9"/>
      <c r="B916" s="9"/>
      <c r="C916" s="9"/>
      <c r="D916" s="9"/>
      <c r="E916" s="20"/>
      <c r="F916" s="2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>
      <c r="A917" s="9"/>
      <c r="B917" s="9"/>
      <c r="C917" s="9"/>
      <c r="D917" s="9"/>
      <c r="E917" s="20"/>
      <c r="F917" s="2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>
      <c r="A918" s="9"/>
      <c r="B918" s="9"/>
      <c r="C918" s="9"/>
      <c r="D918" s="9"/>
      <c r="E918" s="20"/>
      <c r="F918" s="2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>
      <c r="A919" s="9"/>
      <c r="B919" s="9"/>
      <c r="C919" s="9"/>
      <c r="D919" s="9"/>
      <c r="E919" s="20"/>
      <c r="F919" s="2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>
      <c r="A920" s="9"/>
      <c r="B920" s="9"/>
      <c r="C920" s="9"/>
      <c r="D920" s="9"/>
      <c r="E920" s="20"/>
      <c r="F920" s="2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>
      <c r="A921" s="9"/>
      <c r="B921" s="9"/>
      <c r="C921" s="9"/>
      <c r="D921" s="9"/>
      <c r="E921" s="20"/>
      <c r="F921" s="2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>
      <c r="A922" s="9"/>
      <c r="B922" s="9"/>
      <c r="C922" s="9"/>
      <c r="D922" s="9"/>
      <c r="E922" s="20"/>
      <c r="F922" s="2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>
      <c r="A923" s="9"/>
      <c r="B923" s="9"/>
      <c r="C923" s="9"/>
      <c r="D923" s="9"/>
      <c r="E923" s="20"/>
      <c r="F923" s="2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>
      <c r="A924" s="9"/>
      <c r="B924" s="9"/>
      <c r="C924" s="9"/>
      <c r="D924" s="9"/>
      <c r="E924" s="20"/>
      <c r="F924" s="2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>
      <c r="A925" s="9"/>
      <c r="B925" s="9"/>
      <c r="C925" s="9"/>
      <c r="D925" s="9"/>
      <c r="E925" s="20"/>
      <c r="F925" s="2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>
      <c r="A926" s="9"/>
      <c r="B926" s="9"/>
      <c r="C926" s="9"/>
      <c r="D926" s="9"/>
      <c r="E926" s="20"/>
      <c r="F926" s="2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>
      <c r="A927" s="9"/>
      <c r="B927" s="9"/>
      <c r="C927" s="9"/>
      <c r="D927" s="9"/>
      <c r="E927" s="20"/>
      <c r="F927" s="2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>
      <c r="A928" s="9"/>
      <c r="B928" s="9"/>
      <c r="C928" s="9"/>
      <c r="D928" s="9"/>
      <c r="E928" s="20"/>
      <c r="F928" s="2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>
      <c r="A929" s="9"/>
      <c r="B929" s="9"/>
      <c r="C929" s="9"/>
      <c r="D929" s="9"/>
      <c r="E929" s="20"/>
      <c r="F929" s="2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>
      <c r="A930" s="9"/>
      <c r="B930" s="9"/>
      <c r="C930" s="9"/>
      <c r="D930" s="9"/>
      <c r="E930" s="20"/>
      <c r="F930" s="2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>
      <c r="A931" s="9"/>
      <c r="B931" s="9"/>
      <c r="C931" s="9"/>
      <c r="D931" s="9"/>
      <c r="E931" s="20"/>
      <c r="F931" s="2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>
      <c r="A932" s="9"/>
      <c r="B932" s="9"/>
      <c r="C932" s="9"/>
      <c r="D932" s="9"/>
      <c r="E932" s="20"/>
      <c r="F932" s="2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>
      <c r="A933" s="9"/>
      <c r="B933" s="9"/>
      <c r="C933" s="9"/>
      <c r="D933" s="9"/>
      <c r="E933" s="20"/>
      <c r="F933" s="2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>
      <c r="A934" s="9"/>
      <c r="B934" s="9"/>
      <c r="C934" s="9"/>
      <c r="D934" s="9"/>
      <c r="E934" s="20"/>
      <c r="F934" s="2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>
      <c r="A935" s="9"/>
      <c r="B935" s="9"/>
      <c r="C935" s="9"/>
      <c r="D935" s="9"/>
      <c r="E935" s="20"/>
      <c r="F935" s="2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>
      <c r="A936" s="9"/>
      <c r="B936" s="9"/>
      <c r="C936" s="9"/>
      <c r="D936" s="9"/>
      <c r="E936" s="20"/>
      <c r="F936" s="2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>
      <c r="A937" s="9"/>
      <c r="B937" s="9"/>
      <c r="C937" s="9"/>
      <c r="D937" s="9"/>
      <c r="E937" s="20"/>
      <c r="F937" s="2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>
      <c r="A938" s="9"/>
      <c r="B938" s="9"/>
      <c r="C938" s="9"/>
      <c r="D938" s="9"/>
      <c r="E938" s="20"/>
      <c r="F938" s="2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>
      <c r="A939" s="9"/>
      <c r="B939" s="9"/>
      <c r="C939" s="9"/>
      <c r="D939" s="9"/>
      <c r="E939" s="20"/>
      <c r="F939" s="2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>
      <c r="A940" s="9"/>
      <c r="B940" s="9"/>
      <c r="C940" s="9"/>
      <c r="D940" s="9"/>
      <c r="E940" s="20"/>
      <c r="F940" s="2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>
      <c r="A941" s="9"/>
      <c r="B941" s="9"/>
      <c r="C941" s="9"/>
      <c r="D941" s="9"/>
      <c r="E941" s="20"/>
      <c r="F941" s="2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>
      <c r="A942" s="9"/>
      <c r="B942" s="9"/>
      <c r="C942" s="9"/>
      <c r="D942" s="9"/>
      <c r="E942" s="20"/>
      <c r="F942" s="2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>
      <c r="A943" s="9"/>
      <c r="B943" s="9"/>
      <c r="C943" s="9"/>
      <c r="D943" s="9"/>
      <c r="E943" s="20"/>
      <c r="F943" s="2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>
      <c r="A944" s="9"/>
      <c r="B944" s="9"/>
      <c r="C944" s="9"/>
      <c r="D944" s="9"/>
      <c r="E944" s="20"/>
      <c r="F944" s="2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>
      <c r="A945" s="9"/>
      <c r="B945" s="9"/>
      <c r="C945" s="9"/>
      <c r="D945" s="9"/>
      <c r="E945" s="20"/>
      <c r="F945" s="2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>
      <c r="A946" s="9"/>
      <c r="B946" s="9"/>
      <c r="C946" s="9"/>
      <c r="D946" s="9"/>
      <c r="E946" s="20"/>
      <c r="F946" s="2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>
      <c r="A947" s="9"/>
      <c r="B947" s="9"/>
      <c r="C947" s="9"/>
      <c r="D947" s="9"/>
      <c r="E947" s="20"/>
      <c r="F947" s="2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>
      <c r="A948" s="9"/>
      <c r="B948" s="9"/>
      <c r="C948" s="9"/>
      <c r="D948" s="9"/>
      <c r="E948" s="20"/>
      <c r="F948" s="2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>
      <c r="A949" s="9"/>
      <c r="B949" s="9"/>
      <c r="C949" s="9"/>
      <c r="D949" s="9"/>
      <c r="E949" s="20"/>
      <c r="F949" s="2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>
      <c r="A950" s="9"/>
      <c r="B950" s="9"/>
      <c r="C950" s="9"/>
      <c r="D950" s="9"/>
      <c r="E950" s="20"/>
      <c r="F950" s="2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>
      <c r="A951" s="9"/>
      <c r="B951" s="9"/>
      <c r="C951" s="9"/>
      <c r="D951" s="9"/>
      <c r="E951" s="20"/>
      <c r="F951" s="2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>
      <c r="A952" s="9"/>
      <c r="B952" s="9"/>
      <c r="C952" s="9"/>
      <c r="D952" s="9"/>
      <c r="E952" s="20"/>
      <c r="F952" s="2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>
      <c r="A953" s="9"/>
      <c r="B953" s="9"/>
      <c r="C953" s="9"/>
      <c r="D953" s="9"/>
      <c r="E953" s="20"/>
      <c r="F953" s="2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>
      <c r="A954" s="9"/>
      <c r="B954" s="9"/>
      <c r="C954" s="9"/>
      <c r="D954" s="9"/>
      <c r="E954" s="20"/>
      <c r="F954" s="2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>
      <c r="A955" s="9"/>
      <c r="B955" s="9"/>
      <c r="C955" s="9"/>
      <c r="D955" s="9"/>
      <c r="E955" s="20"/>
      <c r="F955" s="2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>
      <c r="A956" s="9"/>
      <c r="B956" s="9"/>
      <c r="C956" s="9"/>
      <c r="D956" s="9"/>
      <c r="E956" s="20"/>
      <c r="F956" s="2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>
      <c r="A957" s="9"/>
      <c r="B957" s="9"/>
      <c r="C957" s="9"/>
      <c r="D957" s="9"/>
      <c r="E957" s="20"/>
      <c r="F957" s="2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>
      <c r="A958" s="9"/>
      <c r="B958" s="9"/>
      <c r="C958" s="9"/>
      <c r="D958" s="9"/>
      <c r="E958" s="20"/>
      <c r="F958" s="2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>
      <c r="A959" s="9"/>
      <c r="B959" s="9"/>
      <c r="C959" s="9"/>
      <c r="D959" s="9"/>
      <c r="E959" s="20"/>
      <c r="F959" s="2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>
      <c r="A960" s="9"/>
      <c r="B960" s="9"/>
      <c r="C960" s="9"/>
      <c r="D960" s="9"/>
      <c r="E960" s="20"/>
      <c r="F960" s="2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>
      <c r="A961" s="9"/>
      <c r="B961" s="9"/>
      <c r="C961" s="9"/>
      <c r="D961" s="9"/>
      <c r="E961" s="20"/>
      <c r="F961" s="2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>
      <c r="A962" s="9"/>
      <c r="B962" s="9"/>
      <c r="C962" s="9"/>
      <c r="D962" s="9"/>
      <c r="E962" s="20"/>
      <c r="F962" s="2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>
      <c r="A963" s="9"/>
      <c r="B963" s="9"/>
      <c r="C963" s="9"/>
      <c r="D963" s="9"/>
      <c r="E963" s="20"/>
      <c r="F963" s="2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>
      <c r="A964" s="9"/>
      <c r="B964" s="9"/>
      <c r="C964" s="9"/>
      <c r="D964" s="9"/>
      <c r="E964" s="20"/>
      <c r="F964" s="2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>
      <c r="A965" s="9"/>
      <c r="B965" s="9"/>
      <c r="C965" s="9"/>
      <c r="D965" s="9"/>
      <c r="E965" s="20"/>
      <c r="F965" s="2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>
      <c r="A966" s="9"/>
      <c r="B966" s="9"/>
      <c r="C966" s="9"/>
      <c r="D966" s="9"/>
      <c r="E966" s="20"/>
      <c r="F966" s="2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>
      <c r="A967" s="9"/>
      <c r="B967" s="9"/>
      <c r="C967" s="9"/>
      <c r="D967" s="9"/>
      <c r="E967" s="20"/>
      <c r="F967" s="2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>
      <c r="A968" s="9"/>
      <c r="B968" s="9"/>
      <c r="C968" s="9"/>
      <c r="D968" s="9"/>
      <c r="E968" s="20"/>
      <c r="F968" s="2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>
      <c r="A969" s="9"/>
      <c r="B969" s="9"/>
      <c r="C969" s="9"/>
      <c r="D969" s="9"/>
      <c r="E969" s="20"/>
      <c r="F969" s="2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>
      <c r="A970" s="9"/>
      <c r="B970" s="9"/>
      <c r="C970" s="9"/>
      <c r="D970" s="9"/>
      <c r="E970" s="20"/>
      <c r="F970" s="2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>
      <c r="A971" s="9"/>
      <c r="B971" s="9"/>
      <c r="C971" s="9"/>
      <c r="D971" s="9"/>
      <c r="E971" s="20"/>
      <c r="F971" s="2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>
      <c r="A972" s="9"/>
      <c r="B972" s="9"/>
      <c r="C972" s="9"/>
      <c r="D972" s="9"/>
      <c r="E972" s="20"/>
      <c r="F972" s="2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>
      <c r="A973" s="9"/>
      <c r="B973" s="9"/>
      <c r="C973" s="9"/>
      <c r="D973" s="9"/>
      <c r="E973" s="20"/>
      <c r="F973" s="2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>
      <c r="A974" s="9"/>
      <c r="B974" s="9"/>
      <c r="C974" s="9"/>
      <c r="D974" s="9"/>
      <c r="E974" s="20"/>
      <c r="F974" s="2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>
      <c r="A975" s="9"/>
      <c r="B975" s="9"/>
      <c r="C975" s="9"/>
      <c r="D975" s="9"/>
      <c r="E975" s="20"/>
      <c r="F975" s="2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>
      <c r="A976" s="9"/>
      <c r="B976" s="9"/>
      <c r="C976" s="9"/>
      <c r="D976" s="9"/>
      <c r="E976" s="20"/>
      <c r="F976" s="2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>
      <c r="A977" s="9"/>
      <c r="B977" s="9"/>
      <c r="C977" s="9"/>
      <c r="D977" s="9"/>
      <c r="E977" s="20"/>
      <c r="F977" s="2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>
      <c r="A978" s="9"/>
      <c r="B978" s="9"/>
      <c r="C978" s="9"/>
      <c r="D978" s="9"/>
      <c r="E978" s="20"/>
      <c r="F978" s="2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>
      <c r="A979" s="9"/>
      <c r="B979" s="9"/>
      <c r="C979" s="9"/>
      <c r="D979" s="9"/>
      <c r="E979" s="20"/>
      <c r="F979" s="2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>
      <c r="A980" s="9"/>
      <c r="B980" s="9"/>
      <c r="C980" s="9"/>
      <c r="D980" s="9"/>
      <c r="E980" s="20"/>
      <c r="F980" s="2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>
      <c r="A981" s="9"/>
      <c r="B981" s="9"/>
      <c r="C981" s="9"/>
      <c r="D981" s="9"/>
      <c r="E981" s="20"/>
      <c r="F981" s="2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>
      <c r="A982" s="9"/>
      <c r="B982" s="9"/>
      <c r="C982" s="9"/>
      <c r="D982" s="9"/>
      <c r="E982" s="20"/>
      <c r="F982" s="2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>
      <c r="A983" s="9"/>
      <c r="B983" s="9"/>
      <c r="C983" s="9"/>
      <c r="D983" s="9"/>
      <c r="E983" s="20"/>
      <c r="F983" s="2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>
      <c r="A984" s="9"/>
      <c r="B984" s="9"/>
      <c r="C984" s="9"/>
      <c r="D984" s="9"/>
      <c r="E984" s="20"/>
      <c r="F984" s="2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>
      <c r="A985" s="9"/>
      <c r="B985" s="9"/>
      <c r="C985" s="9"/>
      <c r="D985" s="9"/>
      <c r="E985" s="20"/>
      <c r="F985" s="2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>
      <c r="A986" s="9"/>
      <c r="B986" s="9"/>
      <c r="C986" s="9"/>
      <c r="D986" s="9"/>
      <c r="E986" s="20"/>
      <c r="F986" s="2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>
      <c r="A987" s="9"/>
      <c r="B987" s="9"/>
      <c r="C987" s="9"/>
      <c r="D987" s="9"/>
      <c r="E987" s="20"/>
      <c r="F987" s="2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>
      <c r="A988" s="9"/>
      <c r="B988" s="9"/>
      <c r="C988" s="9"/>
      <c r="D988" s="9"/>
      <c r="E988" s="20"/>
      <c r="F988" s="2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>
      <c r="A989" s="9"/>
      <c r="B989" s="9"/>
      <c r="C989" s="9"/>
      <c r="D989" s="9"/>
      <c r="E989" s="20"/>
      <c r="F989" s="2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>
      <c r="A990" s="9"/>
      <c r="B990" s="9"/>
      <c r="C990" s="9"/>
      <c r="D990" s="9"/>
      <c r="E990" s="20"/>
      <c r="F990" s="2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>
      <c r="A991" s="9"/>
      <c r="B991" s="9"/>
      <c r="C991" s="9"/>
      <c r="D991" s="9"/>
      <c r="E991" s="20"/>
      <c r="F991" s="2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>
      <c r="A992" s="9"/>
      <c r="B992" s="9"/>
      <c r="C992" s="9"/>
      <c r="D992" s="9"/>
      <c r="E992" s="20"/>
      <c r="F992" s="2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>
      <c r="A993" s="9"/>
      <c r="B993" s="9"/>
      <c r="C993" s="9"/>
      <c r="D993" s="9"/>
      <c r="E993" s="20"/>
      <c r="F993" s="2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>
      <c r="A994" s="9"/>
      <c r="B994" s="9"/>
      <c r="C994" s="9"/>
      <c r="D994" s="9"/>
      <c r="E994" s="20"/>
      <c r="F994" s="20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>
      <c r="A995" s="9"/>
      <c r="B995" s="9"/>
      <c r="C995" s="9"/>
      <c r="D995" s="9"/>
      <c r="E995" s="20"/>
      <c r="F995" s="20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>
      <c r="A996" s="9"/>
      <c r="B996" s="9"/>
      <c r="C996" s="9"/>
      <c r="D996" s="9"/>
      <c r="E996" s="20"/>
      <c r="F996" s="20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>
      <c r="A997" s="9"/>
      <c r="B997" s="9"/>
      <c r="C997" s="9"/>
      <c r="D997" s="9"/>
      <c r="E997" s="20"/>
      <c r="F997" s="20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>
      <c r="A998" s="9"/>
      <c r="B998" s="9"/>
      <c r="C998" s="9"/>
      <c r="D998" s="9"/>
      <c r="E998" s="20"/>
      <c r="F998" s="20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>
      <c r="A999" s="9"/>
      <c r="B999" s="9"/>
      <c r="C999" s="9"/>
      <c r="D999" s="9"/>
      <c r="E999" s="20"/>
      <c r="F999" s="20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>
      <c r="A1000" s="9"/>
      <c r="B1000" s="9"/>
      <c r="C1000" s="9"/>
      <c r="D1000" s="9"/>
      <c r="E1000" s="20"/>
      <c r="F1000" s="20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5.75" customHeight="1">
      <c r="A1001" s="9"/>
      <c r="B1001" s="9"/>
      <c r="C1001" s="9"/>
      <c r="D1001" s="9"/>
      <c r="E1001" s="20"/>
      <c r="F1001" s="20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5.75" customHeight="1">
      <c r="A1002" s="9"/>
      <c r="B1002" s="9"/>
      <c r="C1002" s="9"/>
      <c r="D1002" s="9"/>
      <c r="E1002" s="20"/>
      <c r="F1002" s="20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5.75" customHeight="1">
      <c r="A1003" s="9"/>
      <c r="B1003" s="9"/>
      <c r="C1003" s="9"/>
      <c r="D1003" s="9"/>
      <c r="E1003" s="20"/>
      <c r="F1003" s="20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5.75" customHeight="1">
      <c r="A1004" s="9"/>
      <c r="B1004" s="9"/>
      <c r="C1004" s="9"/>
      <c r="D1004" s="9"/>
      <c r="E1004" s="20"/>
      <c r="F1004" s="20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5.75" customHeight="1">
      <c r="A1005" s="9"/>
      <c r="B1005" s="9"/>
      <c r="C1005" s="9"/>
      <c r="D1005" s="9"/>
      <c r="E1005" s="20"/>
      <c r="F1005" s="20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5.75" customHeight="1">
      <c r="A1006" s="9"/>
      <c r="B1006" s="9"/>
      <c r="C1006" s="9"/>
      <c r="D1006" s="9"/>
      <c r="E1006" s="20"/>
      <c r="F1006" s="20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5.75" customHeight="1">
      <c r="A1007" s="9"/>
      <c r="B1007" s="9"/>
      <c r="C1007" s="9"/>
      <c r="D1007" s="9"/>
      <c r="E1007" s="20"/>
      <c r="F1007" s="20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5.75" customHeight="1">
      <c r="A1008" s="9"/>
      <c r="B1008" s="9"/>
      <c r="C1008" s="9"/>
      <c r="D1008" s="9"/>
      <c r="E1008" s="20"/>
      <c r="F1008" s="20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5.75" customHeight="1">
      <c r="A1009" s="9"/>
      <c r="B1009" s="9"/>
      <c r="C1009" s="9"/>
      <c r="D1009" s="9"/>
      <c r="E1009" s="20"/>
      <c r="F1009" s="20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 spans="1:26" ht="15.75" customHeight="1">
      <c r="A1010" s="9"/>
      <c r="B1010" s="9"/>
      <c r="C1010" s="9"/>
      <c r="D1010" s="9"/>
      <c r="E1010" s="20"/>
      <c r="F1010" s="20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 spans="1:26" ht="15.75" customHeight="1">
      <c r="A1011" s="9"/>
      <c r="B1011" s="9"/>
      <c r="C1011" s="9"/>
      <c r="D1011" s="9"/>
      <c r="E1011" s="20"/>
      <c r="F1011" s="20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 spans="1:26" ht="15.75" customHeight="1">
      <c r="A1012" s="9"/>
      <c r="B1012" s="9"/>
      <c r="C1012" s="9"/>
      <c r="D1012" s="9"/>
      <c r="E1012" s="20"/>
      <c r="F1012" s="20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  <row r="1013" spans="1:26" ht="15.75" customHeight="1">
      <c r="A1013" s="9"/>
      <c r="B1013" s="9"/>
      <c r="C1013" s="9"/>
      <c r="D1013" s="9"/>
      <c r="E1013" s="20"/>
      <c r="F1013" s="20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</row>
    <row r="1014" spans="1:26" ht="15.75" customHeight="1">
      <c r="A1014" s="9"/>
      <c r="B1014" s="9"/>
      <c r="C1014" s="9"/>
      <c r="D1014" s="9"/>
      <c r="E1014" s="20"/>
      <c r="F1014" s="20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</row>
    <row r="1015" spans="1:26" ht="15.75" customHeight="1">
      <c r="A1015" s="9"/>
      <c r="B1015" s="9"/>
      <c r="C1015" s="9"/>
      <c r="D1015" s="9"/>
      <c r="E1015" s="20"/>
      <c r="F1015" s="20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</row>
    <row r="1016" spans="1:26" ht="15.75" customHeight="1">
      <c r="A1016" s="9"/>
      <c r="B1016" s="9"/>
      <c r="C1016" s="9"/>
      <c r="D1016" s="9"/>
      <c r="E1016" s="20"/>
      <c r="F1016" s="20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</row>
    <row r="1017" spans="1:26" ht="15.75" customHeight="1">
      <c r="A1017" s="9"/>
      <c r="B1017" s="9"/>
      <c r="C1017" s="9"/>
      <c r="D1017" s="9"/>
      <c r="E1017" s="20"/>
      <c r="F1017" s="20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</row>
    <row r="1018" spans="1:26" ht="15.75" customHeight="1">
      <c r="A1018" s="9"/>
      <c r="B1018" s="9"/>
      <c r="C1018" s="9"/>
      <c r="D1018" s="9"/>
      <c r="E1018" s="20"/>
      <c r="F1018" s="20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</row>
    <row r="1019" spans="1:26" ht="15.75" customHeight="1">
      <c r="A1019" s="9"/>
      <c r="B1019" s="9"/>
      <c r="C1019" s="9"/>
      <c r="D1019" s="9"/>
      <c r="E1019" s="20"/>
      <c r="F1019" s="20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</row>
    <row r="1020" spans="1:26" ht="15.75" customHeight="1">
      <c r="A1020" s="9"/>
      <c r="B1020" s="9"/>
      <c r="C1020" s="9"/>
      <c r="D1020" s="9"/>
      <c r="E1020" s="20"/>
      <c r="F1020" s="20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</row>
  </sheetData>
  <mergeCells count="27">
    <mergeCell ref="A13:D13"/>
    <mergeCell ref="A7:C7"/>
    <mergeCell ref="A8:C8"/>
    <mergeCell ref="A9:C9"/>
    <mergeCell ref="A10:A12"/>
    <mergeCell ref="B10:B12"/>
    <mergeCell ref="H11:J11"/>
    <mergeCell ref="H117:J117"/>
    <mergeCell ref="A1:J1"/>
    <mergeCell ref="A2:J2"/>
    <mergeCell ref="A3:D3"/>
    <mergeCell ref="E3:J3"/>
    <mergeCell ref="A4:D4"/>
    <mergeCell ref="E4:J4"/>
    <mergeCell ref="D5:J5"/>
    <mergeCell ref="C10:C12"/>
    <mergeCell ref="D10:D12"/>
    <mergeCell ref="E10:E12"/>
    <mergeCell ref="F10:F12"/>
    <mergeCell ref="G10:G12"/>
    <mergeCell ref="A5:C5"/>
    <mergeCell ref="A6:C6"/>
    <mergeCell ref="D6:J6"/>
    <mergeCell ref="D7:J7"/>
    <mergeCell ref="D8:J8"/>
    <mergeCell ref="D9:J9"/>
    <mergeCell ref="H10:J10"/>
  </mergeCells>
  <conditionalFormatting sqref="B115:B117 H115:J116">
    <cfRule type="expression" dxfId="23" priority="1">
      <formula>$E115="A"</formula>
    </cfRule>
  </conditionalFormatting>
  <conditionalFormatting sqref="A14:E114 G14:J114">
    <cfRule type="expression" dxfId="22" priority="2">
      <formula>$E14="A"</formula>
    </cfRule>
  </conditionalFormatting>
  <conditionalFormatting sqref="H115:J116">
    <cfRule type="expression" dxfId="21" priority="3">
      <formula>$E115="A"</formula>
    </cfRule>
  </conditionalFormatting>
  <conditionalFormatting sqref="G14">
    <cfRule type="expression" dxfId="20" priority="4">
      <formula>$G1:$G58="ERROR"</formula>
    </cfRule>
  </conditionalFormatting>
  <conditionalFormatting sqref="G15">
    <cfRule type="expression" dxfId="19" priority="5">
      <formula>$G1:$G80="ERROR"</formula>
    </cfRule>
  </conditionalFormatting>
  <conditionalFormatting sqref="G114">
    <cfRule type="expression" dxfId="18" priority="6">
      <formula>$G1:$G78="ERROR"</formula>
    </cfRule>
  </conditionalFormatting>
  <conditionalFormatting sqref="G16:G29">
    <cfRule type="expression" dxfId="17" priority="7">
      <formula>$G1:$G79="ERROR"</formula>
    </cfRule>
  </conditionalFormatting>
  <conditionalFormatting sqref="G114">
    <cfRule type="expression" dxfId="16" priority="13">
      <formula>$G78:$G176="ERROR"</formula>
    </cfRule>
  </conditionalFormatting>
  <conditionalFormatting sqref="G113">
    <cfRule type="expression" dxfId="15" priority="15">
      <formula>$G78:$G176="ERROR"</formula>
    </cfRule>
  </conditionalFormatting>
  <conditionalFormatting sqref="G112">
    <cfRule type="expression" dxfId="14" priority="18">
      <formula>$G78:$G176="ERROR"</formula>
    </cfRule>
  </conditionalFormatting>
  <conditionalFormatting sqref="G111">
    <cfRule type="expression" dxfId="13" priority="21">
      <formula>$G78:$G176="ERROR"</formula>
    </cfRule>
  </conditionalFormatting>
  <conditionalFormatting sqref="G110">
    <cfRule type="expression" dxfId="12" priority="24">
      <formula>$G78:$G176="ERROR"</formula>
    </cfRule>
  </conditionalFormatting>
  <conditionalFormatting sqref="G109">
    <cfRule type="expression" dxfId="11" priority="27">
      <formula>$G78:$G176="ERROR"</formula>
    </cfRule>
  </conditionalFormatting>
  <conditionalFormatting sqref="G108">
    <cfRule type="expression" dxfId="10" priority="30">
      <formula>$G78:$G176="ERROR"</formula>
    </cfRule>
  </conditionalFormatting>
  <conditionalFormatting sqref="G107">
    <cfRule type="expression" dxfId="9" priority="33">
      <formula>$G78:$G176="ERROR"</formula>
    </cfRule>
  </conditionalFormatting>
  <conditionalFormatting sqref="G106">
    <cfRule type="expression" dxfId="8" priority="36">
      <formula>$G78:$G176="ERROR"</formula>
    </cfRule>
  </conditionalFormatting>
  <conditionalFormatting sqref="G105">
    <cfRule type="expression" dxfId="7" priority="39">
      <formula>$G78:$G176="ERROR"</formula>
    </cfRule>
  </conditionalFormatting>
  <conditionalFormatting sqref="G104">
    <cfRule type="expression" dxfId="6" priority="42">
      <formula>$G78:$G176="ERROR"</formula>
    </cfRule>
  </conditionalFormatting>
  <conditionalFormatting sqref="G34:G114">
    <cfRule type="expression" dxfId="5" priority="69">
      <formula>$G19:$G117="ERROR"</formula>
    </cfRule>
  </conditionalFormatting>
  <conditionalFormatting sqref="G97:G99">
    <cfRule type="expression" dxfId="4" priority="71">
      <formula>$G81:$G179="ERROR"</formula>
    </cfRule>
  </conditionalFormatting>
  <conditionalFormatting sqref="G100:G101">
    <cfRule type="expression" dxfId="3" priority="72">
      <formula>$G82:$G180="ERROR"</formula>
    </cfRule>
  </conditionalFormatting>
  <conditionalFormatting sqref="G102:G103">
    <cfRule type="expression" dxfId="2" priority="73">
      <formula>$G82:$G180="ERROR"</formula>
    </cfRule>
  </conditionalFormatting>
  <conditionalFormatting sqref="G30:G33">
    <cfRule type="expression" dxfId="1" priority="74">
      <formula>$G15:$G114="ERROR"</formula>
    </cfRule>
  </conditionalFormatting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14" zoomScale="80" zoomScaleNormal="80" workbookViewId="0">
      <selection sqref="A1:Q1"/>
    </sheetView>
  </sheetViews>
  <sheetFormatPr defaultColWidth="14.42578125" defaultRowHeight="15" customHeight="1"/>
  <cols>
    <col min="1" max="16" width="8" customWidth="1"/>
    <col min="17" max="17" width="8.42578125" customWidth="1"/>
    <col min="18" max="18" width="15.5703125" customWidth="1"/>
    <col min="19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7"/>
    </row>
    <row r="2" spans="1:26" ht="18.75" customHeight="1">
      <c r="A2" s="135" t="s">
        <v>145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7"/>
    </row>
    <row r="3" spans="1:26" ht="36" customHeight="1">
      <c r="A3" s="153" t="str">
        <f>'DATA INPUT SHEET'!A3:E3</f>
        <v>Semester: _____llnd_</v>
      </c>
      <c r="B3" s="136"/>
      <c r="C3" s="136"/>
      <c r="D3" s="137"/>
      <c r="E3" s="153" t="str">
        <f>'DATA INPUT SHEET'!E3</f>
        <v>Name of the Faculty:_____Mr. Subodh Kumar_________________</v>
      </c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7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>
      <c r="A4" s="135" t="str">
        <f>'DATA INPUT SHEET'!A4:E4</f>
        <v>Subject Code: ______KCA205______</v>
      </c>
      <c r="B4" s="136"/>
      <c r="C4" s="136"/>
      <c r="D4" s="137"/>
      <c r="E4" s="135" t="str">
        <f>'DATA INPUT SHEET'!F4</f>
        <v>Total No. of Students: __101______</v>
      </c>
      <c r="F4" s="136"/>
      <c r="G4" s="136"/>
      <c r="H4" s="136"/>
      <c r="I4" s="137"/>
      <c r="J4" s="135" t="str">
        <f>'DATA INPUT SHEET'!K4</f>
        <v>Subject Name: _____DATA STRUCTURES &amp; ANALYSIS OF ALGORITHMS_____________</v>
      </c>
      <c r="K4" s="136"/>
      <c r="L4" s="136"/>
      <c r="M4" s="136"/>
      <c r="N4" s="136"/>
      <c r="O4" s="136"/>
      <c r="P4" s="136"/>
      <c r="Q4" s="137"/>
    </row>
    <row r="5" spans="1:26" ht="18.75" customHeight="1">
      <c r="A5" s="200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</row>
    <row r="6" spans="1:26" ht="15.75" customHeight="1">
      <c r="A6" s="173" t="s">
        <v>146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7"/>
    </row>
    <row r="7" spans="1:26" ht="24" customHeight="1">
      <c r="A7" s="64" t="s">
        <v>12</v>
      </c>
      <c r="B7" s="65" t="s">
        <v>147</v>
      </c>
      <c r="C7" s="64" t="s">
        <v>15</v>
      </c>
      <c r="D7" s="64" t="s">
        <v>16</v>
      </c>
      <c r="E7" s="64" t="s">
        <v>17</v>
      </c>
      <c r="F7" s="64" t="s">
        <v>18</v>
      </c>
      <c r="G7" s="64" t="s">
        <v>19</v>
      </c>
      <c r="H7" s="64" t="s">
        <v>20</v>
      </c>
      <c r="I7" s="64" t="s">
        <v>21</v>
      </c>
      <c r="J7" s="64" t="s">
        <v>22</v>
      </c>
      <c r="K7" s="64" t="s">
        <v>23</v>
      </c>
      <c r="L7" s="64" t="s">
        <v>24</v>
      </c>
      <c r="M7" s="64" t="s">
        <v>25</v>
      </c>
      <c r="N7" s="64" t="s">
        <v>26</v>
      </c>
      <c r="O7" s="66" t="s">
        <v>27</v>
      </c>
      <c r="P7" s="64" t="s">
        <v>28</v>
      </c>
      <c r="Q7" s="64" t="s">
        <v>29</v>
      </c>
    </row>
    <row r="8" spans="1:26">
      <c r="A8" s="64">
        <v>1</v>
      </c>
      <c r="B8" s="65" t="s">
        <v>6</v>
      </c>
      <c r="C8" s="67">
        <f>Indirect!D31</f>
        <v>2</v>
      </c>
      <c r="D8" s="67">
        <f>Indirect!E31</f>
        <v>2</v>
      </c>
      <c r="E8" s="67">
        <f>Indirect!F31</f>
        <v>2</v>
      </c>
      <c r="F8" s="67">
        <f>Indirect!G31</f>
        <v>2</v>
      </c>
      <c r="G8" s="67">
        <f>Indirect!H31</f>
        <v>2</v>
      </c>
      <c r="H8" s="67" t="str">
        <f>Indirect!I31</f>
        <v>NA</v>
      </c>
      <c r="I8" s="67" t="str">
        <f>Indirect!J31</f>
        <v>NA</v>
      </c>
      <c r="J8" s="67">
        <f>Indirect!K31</f>
        <v>1</v>
      </c>
      <c r="K8" s="67">
        <f>Indirect!L31</f>
        <v>2</v>
      </c>
      <c r="L8" s="67">
        <f>Indirect!M31</f>
        <v>2</v>
      </c>
      <c r="M8" s="67">
        <f>Indirect!N31</f>
        <v>2</v>
      </c>
      <c r="N8" s="67" t="str">
        <f>Indirect!O31</f>
        <v>NA</v>
      </c>
      <c r="O8" s="67">
        <f>Indirect!P31</f>
        <v>2</v>
      </c>
      <c r="P8" s="67">
        <f>Indirect!Q31</f>
        <v>2</v>
      </c>
      <c r="Q8" s="67">
        <f>Indirect!R31</f>
        <v>2</v>
      </c>
    </row>
    <row r="9" spans="1:26">
      <c r="A9" s="64">
        <v>2</v>
      </c>
      <c r="B9" s="65" t="s">
        <v>7</v>
      </c>
      <c r="C9" s="67">
        <f>Indirect!D32</f>
        <v>2</v>
      </c>
      <c r="D9" s="67">
        <f>Indirect!E32</f>
        <v>3</v>
      </c>
      <c r="E9" s="67">
        <f>Indirect!F32</f>
        <v>2</v>
      </c>
      <c r="F9" s="67">
        <f>Indirect!G32</f>
        <v>2</v>
      </c>
      <c r="G9" s="67">
        <f>Indirect!H32</f>
        <v>2</v>
      </c>
      <c r="H9" s="67" t="str">
        <f>Indirect!I32</f>
        <v>NA</v>
      </c>
      <c r="I9" s="67" t="str">
        <f>Indirect!J32</f>
        <v>NA</v>
      </c>
      <c r="J9" s="67" t="str">
        <f>Indirect!K32</f>
        <v>NA</v>
      </c>
      <c r="K9" s="67">
        <f>Indirect!L32</f>
        <v>2</v>
      </c>
      <c r="L9" s="67">
        <f>Indirect!M32</f>
        <v>2</v>
      </c>
      <c r="M9" s="67">
        <f>Indirect!N32</f>
        <v>2</v>
      </c>
      <c r="N9" s="67" t="str">
        <f>Indirect!O32</f>
        <v>NA</v>
      </c>
      <c r="O9" s="67">
        <f>Indirect!P32</f>
        <v>2</v>
      </c>
      <c r="P9" s="67">
        <f>Indirect!Q32</f>
        <v>2</v>
      </c>
      <c r="Q9" s="67">
        <f>Indirect!R32</f>
        <v>2</v>
      </c>
    </row>
    <row r="10" spans="1:26">
      <c r="A10" s="64">
        <v>3</v>
      </c>
      <c r="B10" s="65" t="s">
        <v>8</v>
      </c>
      <c r="C10" s="67">
        <f>Indirect!D33</f>
        <v>2</v>
      </c>
      <c r="D10" s="67">
        <f>Indirect!E33</f>
        <v>2</v>
      </c>
      <c r="E10" s="67">
        <f>Indirect!F33</f>
        <v>3</v>
      </c>
      <c r="F10" s="67">
        <f>Indirect!G33</f>
        <v>2</v>
      </c>
      <c r="G10" s="67">
        <f>Indirect!H33</f>
        <v>2</v>
      </c>
      <c r="H10" s="67" t="str">
        <f>Indirect!I33</f>
        <v>NA</v>
      </c>
      <c r="I10" s="67" t="str">
        <f>Indirect!J33</f>
        <v>NA</v>
      </c>
      <c r="J10" s="67">
        <f>Indirect!K33</f>
        <v>2</v>
      </c>
      <c r="K10" s="67">
        <f>Indirect!L33</f>
        <v>2</v>
      </c>
      <c r="L10" s="67">
        <f>Indirect!M33</f>
        <v>2</v>
      </c>
      <c r="M10" s="67" t="str">
        <f>Indirect!N33</f>
        <v>NA</v>
      </c>
      <c r="N10" s="67" t="str">
        <f>Indirect!O33</f>
        <v>NA</v>
      </c>
      <c r="O10" s="67">
        <f>Indirect!P33</f>
        <v>2</v>
      </c>
      <c r="P10" s="67">
        <f>Indirect!Q33</f>
        <v>2</v>
      </c>
      <c r="Q10" s="67">
        <f>Indirect!R33</f>
        <v>2</v>
      </c>
    </row>
    <row r="11" spans="1:26">
      <c r="A11" s="64">
        <v>4</v>
      </c>
      <c r="B11" s="65" t="s">
        <v>9</v>
      </c>
      <c r="C11" s="67">
        <f>Indirect!D34</f>
        <v>2</v>
      </c>
      <c r="D11" s="67">
        <f>Indirect!E34</f>
        <v>2</v>
      </c>
      <c r="E11" s="67">
        <f>Indirect!F34</f>
        <v>2</v>
      </c>
      <c r="F11" s="67">
        <f>Indirect!G34</f>
        <v>2</v>
      </c>
      <c r="G11" s="67">
        <f>Indirect!H34</f>
        <v>2</v>
      </c>
      <c r="H11" s="67" t="str">
        <f>Indirect!I34</f>
        <v>NA</v>
      </c>
      <c r="I11" s="67">
        <f>Indirect!J34</f>
        <v>2</v>
      </c>
      <c r="J11" s="67">
        <f>Indirect!K34</f>
        <v>2</v>
      </c>
      <c r="K11" s="67">
        <f>Indirect!L34</f>
        <v>2</v>
      </c>
      <c r="L11" s="67">
        <f>Indirect!M34</f>
        <v>2</v>
      </c>
      <c r="M11" s="67">
        <f>Indirect!N34</f>
        <v>2</v>
      </c>
      <c r="N11" s="67" t="str">
        <f>Indirect!O34</f>
        <v>NA</v>
      </c>
      <c r="O11" s="67">
        <f>Indirect!P34</f>
        <v>2</v>
      </c>
      <c r="P11" s="67">
        <f>Indirect!Q34</f>
        <v>2</v>
      </c>
      <c r="Q11" s="67">
        <f>Indirect!R34</f>
        <v>2</v>
      </c>
    </row>
    <row r="12" spans="1:26">
      <c r="A12" s="64">
        <v>5</v>
      </c>
      <c r="B12" s="65" t="s">
        <v>10</v>
      </c>
      <c r="C12" s="67">
        <f>Indirect!D35</f>
        <v>3</v>
      </c>
      <c r="D12" s="67">
        <f>Indirect!E35</f>
        <v>2</v>
      </c>
      <c r="E12" s="67">
        <f>Indirect!F35</f>
        <v>2</v>
      </c>
      <c r="F12" s="67">
        <f>Indirect!G35</f>
        <v>2</v>
      </c>
      <c r="G12" s="67">
        <f>Indirect!H35</f>
        <v>2</v>
      </c>
      <c r="H12" s="67">
        <f>Indirect!I35</f>
        <v>2</v>
      </c>
      <c r="I12" s="67" t="str">
        <f>Indirect!J35</f>
        <v>NA</v>
      </c>
      <c r="J12" s="67" t="str">
        <f>Indirect!K35</f>
        <v>NA</v>
      </c>
      <c r="K12" s="67">
        <f>Indirect!L35</f>
        <v>2</v>
      </c>
      <c r="L12" s="67">
        <f>Indirect!M35</f>
        <v>2</v>
      </c>
      <c r="M12" s="67">
        <f>Indirect!N35</f>
        <v>1</v>
      </c>
      <c r="N12" s="67" t="str">
        <f>Indirect!O35</f>
        <v>NA</v>
      </c>
      <c r="O12" s="67">
        <f>Indirect!P35</f>
        <v>2</v>
      </c>
      <c r="P12" s="67">
        <f>Indirect!Q35</f>
        <v>2</v>
      </c>
      <c r="Q12" s="67">
        <f>Indirect!R35</f>
        <v>2</v>
      </c>
    </row>
    <row r="13" spans="1:26">
      <c r="A13" s="199" t="s">
        <v>148</v>
      </c>
      <c r="B13" s="137"/>
      <c r="C13" s="68">
        <f t="shared" ref="C13:Q13" si="0">IF(SUMPRODUCT(--(C8:C12&lt;&gt;""))=0,"",ROUND(AVERAGE(C8:C12),2))</f>
        <v>2.2000000000000002</v>
      </c>
      <c r="D13" s="68">
        <f t="shared" si="0"/>
        <v>2.2000000000000002</v>
      </c>
      <c r="E13" s="68">
        <f t="shared" si="0"/>
        <v>2.2000000000000002</v>
      </c>
      <c r="F13" s="68">
        <f t="shared" si="0"/>
        <v>2</v>
      </c>
      <c r="G13" s="68">
        <f t="shared" si="0"/>
        <v>2</v>
      </c>
      <c r="H13" s="68">
        <f t="shared" si="0"/>
        <v>2</v>
      </c>
      <c r="I13" s="68">
        <f t="shared" si="0"/>
        <v>2</v>
      </c>
      <c r="J13" s="68">
        <f t="shared" si="0"/>
        <v>1.67</v>
      </c>
      <c r="K13" s="68">
        <f t="shared" si="0"/>
        <v>2</v>
      </c>
      <c r="L13" s="68">
        <f t="shared" si="0"/>
        <v>2</v>
      </c>
      <c r="M13" s="68">
        <f t="shared" si="0"/>
        <v>1.75</v>
      </c>
      <c r="N13" s="68" t="e">
        <f t="shared" si="0"/>
        <v>#DIV/0!</v>
      </c>
      <c r="O13" s="68">
        <f t="shared" si="0"/>
        <v>2</v>
      </c>
      <c r="P13" s="68">
        <f t="shared" si="0"/>
        <v>2</v>
      </c>
      <c r="Q13" s="68">
        <f t="shared" si="0"/>
        <v>2</v>
      </c>
    </row>
    <row r="14" spans="1:26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</row>
    <row r="15" spans="1:26">
      <c r="A15" s="173" t="s">
        <v>149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7"/>
    </row>
    <row r="16" spans="1:26" ht="24" customHeight="1">
      <c r="A16" s="65" t="s">
        <v>12</v>
      </c>
      <c r="B16" s="65" t="s">
        <v>147</v>
      </c>
      <c r="C16" s="65" t="s">
        <v>15</v>
      </c>
      <c r="D16" s="65" t="s">
        <v>16</v>
      </c>
      <c r="E16" s="65" t="s">
        <v>17</v>
      </c>
      <c r="F16" s="65" t="s">
        <v>18</v>
      </c>
      <c r="G16" s="65" t="s">
        <v>19</v>
      </c>
      <c r="H16" s="65" t="s">
        <v>20</v>
      </c>
      <c r="I16" s="65" t="s">
        <v>21</v>
      </c>
      <c r="J16" s="65" t="s">
        <v>22</v>
      </c>
      <c r="K16" s="65" t="s">
        <v>23</v>
      </c>
      <c r="L16" s="65" t="s">
        <v>24</v>
      </c>
      <c r="M16" s="65" t="s">
        <v>25</v>
      </c>
      <c r="N16" s="65" t="s">
        <v>26</v>
      </c>
      <c r="O16" s="65" t="s">
        <v>27</v>
      </c>
      <c r="P16" s="65" t="s">
        <v>28</v>
      </c>
      <c r="Q16" s="65" t="s">
        <v>29</v>
      </c>
      <c r="R16" s="70" t="s">
        <v>150</v>
      </c>
    </row>
    <row r="17" spans="1:18">
      <c r="A17" s="65">
        <v>1</v>
      </c>
      <c r="B17" s="65" t="s">
        <v>6</v>
      </c>
      <c r="C17" s="71">
        <f t="shared" ref="C17:Q17" si="1">IF($R$17="NOT APPLICABLE","",IF(ISNUMBER(C8),C8*$R$17/100,""))</f>
        <v>1.62768</v>
      </c>
      <c r="D17" s="71">
        <f t="shared" si="1"/>
        <v>1.62768</v>
      </c>
      <c r="E17" s="71">
        <f t="shared" si="1"/>
        <v>1.62768</v>
      </c>
      <c r="F17" s="71">
        <f t="shared" si="1"/>
        <v>1.62768</v>
      </c>
      <c r="G17" s="71">
        <f t="shared" si="1"/>
        <v>1.62768</v>
      </c>
      <c r="H17" s="71" t="str">
        <f t="shared" si="1"/>
        <v/>
      </c>
      <c r="I17" s="71" t="str">
        <f t="shared" si="1"/>
        <v/>
      </c>
      <c r="J17" s="71">
        <f t="shared" si="1"/>
        <v>0.81384000000000001</v>
      </c>
      <c r="K17" s="71">
        <f t="shared" si="1"/>
        <v>1.62768</v>
      </c>
      <c r="L17" s="71">
        <f t="shared" si="1"/>
        <v>1.62768</v>
      </c>
      <c r="M17" s="71">
        <f t="shared" si="1"/>
        <v>1.62768</v>
      </c>
      <c r="N17" s="71" t="str">
        <f t="shared" si="1"/>
        <v/>
      </c>
      <c r="O17" s="71">
        <f t="shared" si="1"/>
        <v>1.62768</v>
      </c>
      <c r="P17" s="71">
        <f t="shared" si="1"/>
        <v>1.62768</v>
      </c>
      <c r="Q17" s="71">
        <f t="shared" si="1"/>
        <v>1.62768</v>
      </c>
      <c r="R17" s="71">
        <f>COAttainment!C35</f>
        <v>81.384</v>
      </c>
    </row>
    <row r="18" spans="1:18">
      <c r="A18" s="65">
        <v>2</v>
      </c>
      <c r="B18" s="65" t="s">
        <v>7</v>
      </c>
      <c r="C18" s="71">
        <f t="shared" ref="C18:P18" si="2">IF($R$18="NOT APPLICABLE","",IF(ISNUMBER(C9),C9*$R$18/100,""))</f>
        <v>1.62768</v>
      </c>
      <c r="D18" s="71">
        <f t="shared" si="2"/>
        <v>2.4415199999999997</v>
      </c>
      <c r="E18" s="71">
        <f t="shared" si="2"/>
        <v>1.62768</v>
      </c>
      <c r="F18" s="71">
        <f t="shared" si="2"/>
        <v>1.62768</v>
      </c>
      <c r="G18" s="71">
        <f t="shared" si="2"/>
        <v>1.62768</v>
      </c>
      <c r="H18" s="71" t="str">
        <f t="shared" si="2"/>
        <v/>
      </c>
      <c r="I18" s="71" t="str">
        <f t="shared" si="2"/>
        <v/>
      </c>
      <c r="J18" s="71" t="str">
        <f t="shared" si="2"/>
        <v/>
      </c>
      <c r="K18" s="71">
        <f t="shared" si="2"/>
        <v>1.62768</v>
      </c>
      <c r="L18" s="71">
        <f t="shared" si="2"/>
        <v>1.62768</v>
      </c>
      <c r="M18" s="71">
        <f t="shared" si="2"/>
        <v>1.62768</v>
      </c>
      <c r="N18" s="71" t="str">
        <f t="shared" si="2"/>
        <v/>
      </c>
      <c r="O18" s="71">
        <f t="shared" si="2"/>
        <v>1.62768</v>
      </c>
      <c r="P18" s="71">
        <f t="shared" si="2"/>
        <v>1.62768</v>
      </c>
      <c r="Q18" s="71">
        <f t="shared" ref="Q18:Q21" si="3">IF($R$17="NOT APPLICABLE","",IF(ISNUMBER(Q9),Q9*$R$17/100,""))</f>
        <v>1.62768</v>
      </c>
      <c r="R18" s="71">
        <f>COAttainment!D35</f>
        <v>81.384</v>
      </c>
    </row>
    <row r="19" spans="1:18">
      <c r="A19" s="65">
        <v>3</v>
      </c>
      <c r="B19" s="65" t="s">
        <v>8</v>
      </c>
      <c r="C19" s="71">
        <f t="shared" ref="C19:P19" si="4">IF($R$19="NOT APPLICABLE","",IF(ISNUMBER(C10),C10*$R$19/100,""))</f>
        <v>1.62768</v>
      </c>
      <c r="D19" s="71">
        <f t="shared" si="4"/>
        <v>1.62768</v>
      </c>
      <c r="E19" s="71">
        <f t="shared" si="4"/>
        <v>2.4415199999999997</v>
      </c>
      <c r="F19" s="71">
        <f t="shared" si="4"/>
        <v>1.62768</v>
      </c>
      <c r="G19" s="71">
        <f t="shared" si="4"/>
        <v>1.62768</v>
      </c>
      <c r="H19" s="71" t="str">
        <f t="shared" si="4"/>
        <v/>
      </c>
      <c r="I19" s="71" t="str">
        <f t="shared" si="4"/>
        <v/>
      </c>
      <c r="J19" s="71">
        <f t="shared" si="4"/>
        <v>1.62768</v>
      </c>
      <c r="K19" s="71">
        <f t="shared" si="4"/>
        <v>1.62768</v>
      </c>
      <c r="L19" s="71">
        <f t="shared" si="4"/>
        <v>1.62768</v>
      </c>
      <c r="M19" s="71" t="str">
        <f t="shared" si="4"/>
        <v/>
      </c>
      <c r="N19" s="71" t="str">
        <f t="shared" si="4"/>
        <v/>
      </c>
      <c r="O19" s="71">
        <f t="shared" si="4"/>
        <v>1.62768</v>
      </c>
      <c r="P19" s="71">
        <f t="shared" si="4"/>
        <v>1.62768</v>
      </c>
      <c r="Q19" s="71">
        <f t="shared" si="3"/>
        <v>1.62768</v>
      </c>
      <c r="R19" s="71">
        <f>COAttainment!E35</f>
        <v>81.384</v>
      </c>
    </row>
    <row r="20" spans="1:18">
      <c r="A20" s="65">
        <v>4</v>
      </c>
      <c r="B20" s="65" t="s">
        <v>9</v>
      </c>
      <c r="C20" s="71">
        <f>IF(R20="NOT APPLICABLE","",IF(ISNUMBER(C11),C11*$R$20/100,""))</f>
        <v>1.62768</v>
      </c>
      <c r="D20" s="71" t="e">
        <f>IF(#REF!="NOT APPLICABLE","",IF(ISNUMBER(D11),D11*$R$20/100,""))</f>
        <v>#REF!</v>
      </c>
      <c r="E20" s="71">
        <f t="shared" ref="E20:P20" si="5">IF(S20="NOT APPLICABLE","",IF(ISNUMBER(E11),E11*$R$20/100,""))</f>
        <v>1.62768</v>
      </c>
      <c r="F20" s="71">
        <f t="shared" si="5"/>
        <v>1.62768</v>
      </c>
      <c r="G20" s="71">
        <f t="shared" si="5"/>
        <v>1.62768</v>
      </c>
      <c r="H20" s="71" t="str">
        <f t="shared" si="5"/>
        <v/>
      </c>
      <c r="I20" s="71">
        <f t="shared" si="5"/>
        <v>1.62768</v>
      </c>
      <c r="J20" s="71">
        <f t="shared" si="5"/>
        <v>1.62768</v>
      </c>
      <c r="K20" s="71">
        <f t="shared" si="5"/>
        <v>1.62768</v>
      </c>
      <c r="L20" s="71">
        <f t="shared" si="5"/>
        <v>1.62768</v>
      </c>
      <c r="M20" s="71">
        <f t="shared" si="5"/>
        <v>1.62768</v>
      </c>
      <c r="N20" s="71" t="str">
        <f t="shared" si="5"/>
        <v/>
      </c>
      <c r="O20" s="71">
        <f t="shared" si="5"/>
        <v>1.62768</v>
      </c>
      <c r="P20" s="71">
        <f t="shared" si="5"/>
        <v>1.62768</v>
      </c>
      <c r="Q20" s="71">
        <f t="shared" si="3"/>
        <v>1.62768</v>
      </c>
      <c r="R20" s="71">
        <f>COAttainment!F35</f>
        <v>81.384</v>
      </c>
    </row>
    <row r="21" spans="1:18" ht="15.75" customHeight="1">
      <c r="A21" s="64">
        <v>5</v>
      </c>
      <c r="B21" s="65" t="s">
        <v>10</v>
      </c>
      <c r="C21" s="71">
        <f t="shared" ref="C21:P21" si="6">IF($R$21="NOT APPLICABLE","",IF(ISNUMBER(C12),C12*$R$21/100,""))</f>
        <v>2.4415199999999997</v>
      </c>
      <c r="D21" s="71">
        <f t="shared" si="6"/>
        <v>1.62768</v>
      </c>
      <c r="E21" s="71">
        <f t="shared" si="6"/>
        <v>1.62768</v>
      </c>
      <c r="F21" s="71">
        <f t="shared" si="6"/>
        <v>1.62768</v>
      </c>
      <c r="G21" s="71">
        <f t="shared" si="6"/>
        <v>1.62768</v>
      </c>
      <c r="H21" s="71">
        <f t="shared" si="6"/>
        <v>1.62768</v>
      </c>
      <c r="I21" s="71" t="str">
        <f t="shared" si="6"/>
        <v/>
      </c>
      <c r="J21" s="71" t="str">
        <f t="shared" si="6"/>
        <v/>
      </c>
      <c r="K21" s="71">
        <f t="shared" si="6"/>
        <v>1.62768</v>
      </c>
      <c r="L21" s="71">
        <f t="shared" si="6"/>
        <v>1.62768</v>
      </c>
      <c r="M21" s="71">
        <f t="shared" si="6"/>
        <v>0.81384000000000001</v>
      </c>
      <c r="N21" s="71" t="str">
        <f t="shared" si="6"/>
        <v/>
      </c>
      <c r="O21" s="71">
        <f t="shared" si="6"/>
        <v>1.62768</v>
      </c>
      <c r="P21" s="71">
        <f t="shared" si="6"/>
        <v>1.62768</v>
      </c>
      <c r="Q21" s="71">
        <f t="shared" si="3"/>
        <v>1.62768</v>
      </c>
      <c r="R21" s="71">
        <f>COAttainment!G35</f>
        <v>81.384</v>
      </c>
    </row>
    <row r="22" spans="1:18" ht="15.75" customHeight="1">
      <c r="A22" s="199" t="s">
        <v>143</v>
      </c>
      <c r="B22" s="137"/>
      <c r="C22" s="72">
        <f t="shared" ref="C22:R22" si="7">IF(SUMPRODUCT(--(C17:C21&lt;&gt;""))=0,"",ROUND(AVERAGE(C17:C21),2))</f>
        <v>1.79</v>
      </c>
      <c r="D22" s="72" t="e">
        <f t="shared" si="7"/>
        <v>#REF!</v>
      </c>
      <c r="E22" s="72">
        <f t="shared" si="7"/>
        <v>1.79</v>
      </c>
      <c r="F22" s="72">
        <f t="shared" si="7"/>
        <v>1.63</v>
      </c>
      <c r="G22" s="72">
        <f t="shared" si="7"/>
        <v>1.63</v>
      </c>
      <c r="H22" s="72">
        <f t="shared" si="7"/>
        <v>1.63</v>
      </c>
      <c r="I22" s="72">
        <f t="shared" si="7"/>
        <v>1.63</v>
      </c>
      <c r="J22" s="72">
        <f t="shared" si="7"/>
        <v>1.36</v>
      </c>
      <c r="K22" s="72">
        <f t="shared" si="7"/>
        <v>1.63</v>
      </c>
      <c r="L22" s="72">
        <f t="shared" si="7"/>
        <v>1.63</v>
      </c>
      <c r="M22" s="72">
        <f t="shared" si="7"/>
        <v>1.42</v>
      </c>
      <c r="N22" s="72" t="str">
        <f t="shared" si="7"/>
        <v/>
      </c>
      <c r="O22" s="72">
        <f t="shared" si="7"/>
        <v>1.63</v>
      </c>
      <c r="P22" s="72">
        <f t="shared" si="7"/>
        <v>1.63</v>
      </c>
      <c r="Q22" s="72">
        <f t="shared" si="7"/>
        <v>1.63</v>
      </c>
      <c r="R22" s="72">
        <f t="shared" si="7"/>
        <v>81.38</v>
      </c>
    </row>
    <row r="23" spans="1:18" ht="15.75" customHeight="1">
      <c r="A23" s="201"/>
      <c r="B23" s="159"/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69"/>
      <c r="R23" s="69"/>
    </row>
    <row r="24" spans="1:18" ht="15.75" customHeight="1">
      <c r="A24" s="202" t="s">
        <v>144</v>
      </c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7"/>
    </row>
    <row r="25" spans="1:18" ht="24" customHeight="1">
      <c r="A25" s="71" t="s">
        <v>12</v>
      </c>
      <c r="B25" s="71" t="s">
        <v>74</v>
      </c>
      <c r="C25" s="71" t="s">
        <v>15</v>
      </c>
      <c r="D25" s="71" t="s">
        <v>16</v>
      </c>
      <c r="E25" s="71" t="s">
        <v>17</v>
      </c>
      <c r="F25" s="71" t="s">
        <v>18</v>
      </c>
      <c r="G25" s="71" t="s">
        <v>19</v>
      </c>
      <c r="H25" s="71" t="s">
        <v>20</v>
      </c>
      <c r="I25" s="71" t="s">
        <v>21</v>
      </c>
      <c r="J25" s="71" t="s">
        <v>22</v>
      </c>
      <c r="K25" s="71" t="s">
        <v>23</v>
      </c>
      <c r="L25" s="71" t="s">
        <v>24</v>
      </c>
      <c r="M25" s="71" t="s">
        <v>25</v>
      </c>
      <c r="N25" s="71" t="s">
        <v>26</v>
      </c>
      <c r="O25" s="71" t="s">
        <v>27</v>
      </c>
      <c r="P25" s="71" t="s">
        <v>28</v>
      </c>
      <c r="Q25" s="71" t="s">
        <v>29</v>
      </c>
      <c r="R25" s="70" t="s">
        <v>151</v>
      </c>
    </row>
    <row r="26" spans="1:18" ht="15.75" customHeight="1">
      <c r="A26" s="73">
        <v>1</v>
      </c>
      <c r="B26" s="71" t="s">
        <v>6</v>
      </c>
      <c r="C26" s="71">
        <f t="shared" ref="C26:Q26" si="8">IF($R$26="NOT APPLICABLE","",IF(ISNUMBER(C8),C8*$R$26/100,""))</f>
        <v>1.6501650165016502</v>
      </c>
      <c r="D26" s="71">
        <f t="shared" si="8"/>
        <v>1.6501650165016502</v>
      </c>
      <c r="E26" s="71">
        <f t="shared" si="8"/>
        <v>1.6501650165016502</v>
      </c>
      <c r="F26" s="71">
        <f t="shared" si="8"/>
        <v>1.6501650165016502</v>
      </c>
      <c r="G26" s="71">
        <f t="shared" si="8"/>
        <v>1.6501650165016502</v>
      </c>
      <c r="H26" s="71" t="str">
        <f t="shared" si="8"/>
        <v/>
      </c>
      <c r="I26" s="71" t="str">
        <f t="shared" si="8"/>
        <v/>
      </c>
      <c r="J26" s="71">
        <f t="shared" si="8"/>
        <v>0.82508250825082508</v>
      </c>
      <c r="K26" s="71">
        <f t="shared" si="8"/>
        <v>1.6501650165016502</v>
      </c>
      <c r="L26" s="71">
        <f t="shared" si="8"/>
        <v>1.6501650165016502</v>
      </c>
      <c r="M26" s="71">
        <f t="shared" si="8"/>
        <v>1.6501650165016502</v>
      </c>
      <c r="N26" s="71" t="str">
        <f t="shared" si="8"/>
        <v/>
      </c>
      <c r="O26" s="71">
        <f t="shared" si="8"/>
        <v>1.6501650165016502</v>
      </c>
      <c r="P26" s="71">
        <f t="shared" si="8"/>
        <v>1.6501650165016502</v>
      </c>
      <c r="Q26" s="71">
        <f t="shared" si="8"/>
        <v>1.6501650165016502</v>
      </c>
      <c r="R26" s="71">
        <f>COAttainment!C36</f>
        <v>82.508250825082513</v>
      </c>
    </row>
    <row r="27" spans="1:18" ht="15.75" customHeight="1">
      <c r="A27" s="73">
        <v>2</v>
      </c>
      <c r="B27" s="71" t="s">
        <v>7</v>
      </c>
      <c r="C27" s="71">
        <f t="shared" ref="C27:P27" si="9">IF($R$27="NOT APPLICABLE","",IF(ISNUMBER(C9),C9*$R$27/100,""))</f>
        <v>1.636963696369637</v>
      </c>
      <c r="D27" s="71">
        <f t="shared" si="9"/>
        <v>2.4554455445544559</v>
      </c>
      <c r="E27" s="71">
        <f t="shared" si="9"/>
        <v>1.636963696369637</v>
      </c>
      <c r="F27" s="71">
        <f t="shared" si="9"/>
        <v>1.636963696369637</v>
      </c>
      <c r="G27" s="71">
        <f t="shared" si="9"/>
        <v>1.636963696369637</v>
      </c>
      <c r="H27" s="71" t="str">
        <f t="shared" si="9"/>
        <v/>
      </c>
      <c r="I27" s="71" t="str">
        <f t="shared" si="9"/>
        <v/>
      </c>
      <c r="J27" s="71" t="str">
        <f t="shared" si="9"/>
        <v/>
      </c>
      <c r="K27" s="71">
        <f t="shared" si="9"/>
        <v>1.636963696369637</v>
      </c>
      <c r="L27" s="71">
        <f t="shared" si="9"/>
        <v>1.636963696369637</v>
      </c>
      <c r="M27" s="71">
        <f t="shared" si="9"/>
        <v>1.636963696369637</v>
      </c>
      <c r="N27" s="71" t="str">
        <f t="shared" si="9"/>
        <v/>
      </c>
      <c r="O27" s="71">
        <f t="shared" si="9"/>
        <v>1.636963696369637</v>
      </c>
      <c r="P27" s="71">
        <f t="shared" si="9"/>
        <v>1.636963696369637</v>
      </c>
      <c r="Q27" s="71">
        <f t="shared" ref="Q27:Q30" si="10">IF($R$26="NOT APPLICABLE","",IF(ISNUMBER(Q9),Q9*$R$26/100,""))</f>
        <v>1.6501650165016502</v>
      </c>
      <c r="R27" s="71">
        <f>COAttainment!D36</f>
        <v>81.848184818481855</v>
      </c>
    </row>
    <row r="28" spans="1:18" ht="15.75" customHeight="1">
      <c r="A28" s="73">
        <v>3</v>
      </c>
      <c r="B28" s="71" t="s">
        <v>8</v>
      </c>
      <c r="C28" s="71">
        <f t="shared" ref="C28:P28" si="11">IF($R$28="NOT APPLICABLE","",IF(ISNUMBER(C10),C10*$R$28/100,""))</f>
        <v>1.6633663366336635</v>
      </c>
      <c r="D28" s="71">
        <f t="shared" si="11"/>
        <v>1.6633663366336635</v>
      </c>
      <c r="E28" s="71">
        <f t="shared" si="11"/>
        <v>2.495049504950495</v>
      </c>
      <c r="F28" s="71">
        <f t="shared" si="11"/>
        <v>1.6633663366336635</v>
      </c>
      <c r="G28" s="71">
        <f t="shared" si="11"/>
        <v>1.6633663366336635</v>
      </c>
      <c r="H28" s="71" t="str">
        <f t="shared" si="11"/>
        <v/>
      </c>
      <c r="I28" s="71" t="str">
        <f t="shared" si="11"/>
        <v/>
      </c>
      <c r="J28" s="71">
        <f t="shared" si="11"/>
        <v>1.6633663366336635</v>
      </c>
      <c r="K28" s="71">
        <f t="shared" si="11"/>
        <v>1.6633663366336635</v>
      </c>
      <c r="L28" s="71">
        <f t="shared" si="11"/>
        <v>1.6633663366336635</v>
      </c>
      <c r="M28" s="71" t="str">
        <f t="shared" si="11"/>
        <v/>
      </c>
      <c r="N28" s="71" t="str">
        <f t="shared" si="11"/>
        <v/>
      </c>
      <c r="O28" s="71">
        <f t="shared" si="11"/>
        <v>1.6633663366336635</v>
      </c>
      <c r="P28" s="71">
        <f t="shared" si="11"/>
        <v>1.6633663366336635</v>
      </c>
      <c r="Q28" s="71">
        <f t="shared" si="10"/>
        <v>1.6501650165016502</v>
      </c>
      <c r="R28" s="71">
        <f>COAttainment!E36</f>
        <v>83.168316831683171</v>
      </c>
    </row>
    <row r="29" spans="1:18" ht="15.75" customHeight="1">
      <c r="A29" s="73">
        <v>4</v>
      </c>
      <c r="B29" s="71" t="s">
        <v>9</v>
      </c>
      <c r="C29" s="71">
        <f t="shared" ref="C29:P29" si="12">IF($R$29="NOT APPLICABLE","",IF(ISNUMBER(C11),C11*$R$29/100,""))</f>
        <v>1.6831683168316831</v>
      </c>
      <c r="D29" s="71">
        <f t="shared" si="12"/>
        <v>1.6831683168316831</v>
      </c>
      <c r="E29" s="71">
        <f t="shared" si="12"/>
        <v>1.6831683168316831</v>
      </c>
      <c r="F29" s="71">
        <f t="shared" si="12"/>
        <v>1.6831683168316831</v>
      </c>
      <c r="G29" s="71">
        <f t="shared" si="12"/>
        <v>1.6831683168316831</v>
      </c>
      <c r="H29" s="71" t="str">
        <f t="shared" si="12"/>
        <v/>
      </c>
      <c r="I29" s="71">
        <f t="shared" si="12"/>
        <v>1.6831683168316831</v>
      </c>
      <c r="J29" s="71">
        <f t="shared" si="12"/>
        <v>1.6831683168316831</v>
      </c>
      <c r="K29" s="71">
        <f t="shared" si="12"/>
        <v>1.6831683168316831</v>
      </c>
      <c r="L29" s="71">
        <f t="shared" si="12"/>
        <v>1.6831683168316831</v>
      </c>
      <c r="M29" s="71">
        <f t="shared" si="12"/>
        <v>1.6831683168316831</v>
      </c>
      <c r="N29" s="71" t="str">
        <f t="shared" si="12"/>
        <v/>
      </c>
      <c r="O29" s="71">
        <f t="shared" si="12"/>
        <v>1.6831683168316831</v>
      </c>
      <c r="P29" s="71">
        <f t="shared" si="12"/>
        <v>1.6831683168316831</v>
      </c>
      <c r="Q29" s="71">
        <f t="shared" si="10"/>
        <v>1.6501650165016502</v>
      </c>
      <c r="R29" s="71">
        <f>COAttainment!F36</f>
        <v>84.158415841584159</v>
      </c>
    </row>
    <row r="30" spans="1:18" ht="15.75" customHeight="1">
      <c r="A30" s="73">
        <v>5</v>
      </c>
      <c r="B30" s="71" t="s">
        <v>10</v>
      </c>
      <c r="C30" s="71">
        <f t="shared" ref="C30:P30" si="13">IF($R$30="NOT APPLICABLE","",IF(ISNUMBER(C12),C12*$R$30/100,""))</f>
        <v>2.504950495049505</v>
      </c>
      <c r="D30" s="71">
        <f t="shared" si="13"/>
        <v>1.66996699669967</v>
      </c>
      <c r="E30" s="71">
        <f t="shared" si="13"/>
        <v>1.66996699669967</v>
      </c>
      <c r="F30" s="71">
        <f t="shared" si="13"/>
        <v>1.66996699669967</v>
      </c>
      <c r="G30" s="71">
        <f t="shared" si="13"/>
        <v>1.66996699669967</v>
      </c>
      <c r="H30" s="71">
        <f t="shared" si="13"/>
        <v>1.66996699669967</v>
      </c>
      <c r="I30" s="71" t="str">
        <f t="shared" si="13"/>
        <v/>
      </c>
      <c r="J30" s="71" t="str">
        <f t="shared" si="13"/>
        <v/>
      </c>
      <c r="K30" s="71">
        <f t="shared" si="13"/>
        <v>1.66996699669967</v>
      </c>
      <c r="L30" s="71">
        <f t="shared" si="13"/>
        <v>1.66996699669967</v>
      </c>
      <c r="M30" s="71">
        <f t="shared" si="13"/>
        <v>0.83498349834983498</v>
      </c>
      <c r="N30" s="71" t="str">
        <f t="shared" si="13"/>
        <v/>
      </c>
      <c r="O30" s="71">
        <f t="shared" si="13"/>
        <v>1.66996699669967</v>
      </c>
      <c r="P30" s="71">
        <f t="shared" si="13"/>
        <v>1.66996699669967</v>
      </c>
      <c r="Q30" s="71">
        <f t="shared" si="10"/>
        <v>1.6501650165016502</v>
      </c>
      <c r="R30" s="71">
        <f>COAttainment!G36</f>
        <v>83.4983498349835</v>
      </c>
    </row>
    <row r="31" spans="1:18" ht="15.75" customHeight="1">
      <c r="A31" s="203" t="s">
        <v>143</v>
      </c>
      <c r="B31" s="137"/>
      <c r="C31" s="71">
        <f t="shared" ref="C31:R31" si="14">IF(SUMPRODUCT(--(C26:C30&lt;&gt;""))=0,"",ROUND(AVERAGE(C26:C30),2))</f>
        <v>1.83</v>
      </c>
      <c r="D31" s="71">
        <f t="shared" si="14"/>
        <v>1.82</v>
      </c>
      <c r="E31" s="71">
        <f t="shared" si="14"/>
        <v>1.83</v>
      </c>
      <c r="F31" s="71">
        <f t="shared" si="14"/>
        <v>1.66</v>
      </c>
      <c r="G31" s="71">
        <f t="shared" si="14"/>
        <v>1.66</v>
      </c>
      <c r="H31" s="71">
        <f t="shared" si="14"/>
        <v>1.67</v>
      </c>
      <c r="I31" s="71">
        <f t="shared" si="14"/>
        <v>1.68</v>
      </c>
      <c r="J31" s="71">
        <f t="shared" si="14"/>
        <v>1.39</v>
      </c>
      <c r="K31" s="71">
        <f t="shared" si="14"/>
        <v>1.66</v>
      </c>
      <c r="L31" s="71">
        <f t="shared" si="14"/>
        <v>1.66</v>
      </c>
      <c r="M31" s="71">
        <f t="shared" si="14"/>
        <v>1.45</v>
      </c>
      <c r="N31" s="71" t="str">
        <f t="shared" si="14"/>
        <v/>
      </c>
      <c r="O31" s="71">
        <f t="shared" si="14"/>
        <v>1.66</v>
      </c>
      <c r="P31" s="71">
        <f t="shared" si="14"/>
        <v>1.66</v>
      </c>
      <c r="Q31" s="71">
        <f t="shared" si="14"/>
        <v>1.65</v>
      </c>
      <c r="R31" s="71">
        <f t="shared" si="14"/>
        <v>83.04</v>
      </c>
    </row>
    <row r="32" spans="1:18" ht="15.75" customHeight="1">
      <c r="A32" s="2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69"/>
    </row>
    <row r="33" spans="1:17" ht="15.75" customHeight="1">
      <c r="A33" s="180" t="s">
        <v>152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7"/>
    </row>
    <row r="34" spans="1:17" ht="15.75" customHeight="1">
      <c r="A34" s="204" t="s">
        <v>153</v>
      </c>
      <c r="B34" s="170"/>
      <c r="C34" s="75" t="s">
        <v>15</v>
      </c>
      <c r="D34" s="75" t="s">
        <v>16</v>
      </c>
      <c r="E34" s="75" t="s">
        <v>17</v>
      </c>
      <c r="F34" s="75" t="s">
        <v>18</v>
      </c>
      <c r="G34" s="75" t="s">
        <v>19</v>
      </c>
      <c r="H34" s="75" t="s">
        <v>20</v>
      </c>
      <c r="I34" s="75" t="s">
        <v>21</v>
      </c>
      <c r="J34" s="75" t="s">
        <v>22</v>
      </c>
      <c r="K34" s="75" t="s">
        <v>23</v>
      </c>
      <c r="L34" s="75" t="s">
        <v>24</v>
      </c>
      <c r="M34" s="75" t="s">
        <v>25</v>
      </c>
      <c r="N34" s="75" t="s">
        <v>26</v>
      </c>
      <c r="O34" s="74" t="s">
        <v>27</v>
      </c>
      <c r="P34" s="75" t="s">
        <v>28</v>
      </c>
      <c r="Q34" s="75" t="s">
        <v>29</v>
      </c>
    </row>
    <row r="35" spans="1:17" ht="15.75" customHeight="1">
      <c r="A35" s="199" t="s">
        <v>154</v>
      </c>
      <c r="B35" s="137"/>
      <c r="C35" s="72">
        <f t="shared" ref="C35:Q35" si="15">C22</f>
        <v>1.79</v>
      </c>
      <c r="D35" s="72" t="e">
        <f t="shared" si="15"/>
        <v>#REF!</v>
      </c>
      <c r="E35" s="72">
        <f t="shared" si="15"/>
        <v>1.79</v>
      </c>
      <c r="F35" s="72">
        <f t="shared" si="15"/>
        <v>1.63</v>
      </c>
      <c r="G35" s="72">
        <f t="shared" si="15"/>
        <v>1.63</v>
      </c>
      <c r="H35" s="72">
        <f t="shared" si="15"/>
        <v>1.63</v>
      </c>
      <c r="I35" s="72">
        <f t="shared" si="15"/>
        <v>1.63</v>
      </c>
      <c r="J35" s="72">
        <f t="shared" si="15"/>
        <v>1.36</v>
      </c>
      <c r="K35" s="72">
        <f t="shared" si="15"/>
        <v>1.63</v>
      </c>
      <c r="L35" s="72">
        <f t="shared" si="15"/>
        <v>1.63</v>
      </c>
      <c r="M35" s="72">
        <f t="shared" si="15"/>
        <v>1.42</v>
      </c>
      <c r="N35" s="72" t="str">
        <f t="shared" si="15"/>
        <v/>
      </c>
      <c r="O35" s="72">
        <f t="shared" si="15"/>
        <v>1.63</v>
      </c>
      <c r="P35" s="72">
        <f t="shared" si="15"/>
        <v>1.63</v>
      </c>
      <c r="Q35" s="72">
        <f t="shared" si="15"/>
        <v>1.63</v>
      </c>
    </row>
    <row r="36" spans="1:17" ht="15.75" customHeight="1">
      <c r="A36" s="199" t="s">
        <v>155</v>
      </c>
      <c r="B36" s="137"/>
      <c r="C36" s="72">
        <f t="shared" ref="C36:Q36" si="16">C31</f>
        <v>1.83</v>
      </c>
      <c r="D36" s="72">
        <f t="shared" si="16"/>
        <v>1.82</v>
      </c>
      <c r="E36" s="72">
        <f t="shared" si="16"/>
        <v>1.83</v>
      </c>
      <c r="F36" s="72">
        <f t="shared" si="16"/>
        <v>1.66</v>
      </c>
      <c r="G36" s="72">
        <f t="shared" si="16"/>
        <v>1.66</v>
      </c>
      <c r="H36" s="72">
        <f t="shared" si="16"/>
        <v>1.67</v>
      </c>
      <c r="I36" s="72">
        <f t="shared" si="16"/>
        <v>1.68</v>
      </c>
      <c r="J36" s="72">
        <f t="shared" si="16"/>
        <v>1.39</v>
      </c>
      <c r="K36" s="72">
        <f t="shared" si="16"/>
        <v>1.66</v>
      </c>
      <c r="L36" s="72">
        <f t="shared" si="16"/>
        <v>1.66</v>
      </c>
      <c r="M36" s="72">
        <f t="shared" si="16"/>
        <v>1.45</v>
      </c>
      <c r="N36" s="72" t="str">
        <f t="shared" si="16"/>
        <v/>
      </c>
      <c r="O36" s="72">
        <f t="shared" si="16"/>
        <v>1.66</v>
      </c>
      <c r="P36" s="72">
        <f t="shared" si="16"/>
        <v>1.66</v>
      </c>
      <c r="Q36" s="72">
        <f t="shared" si="16"/>
        <v>1.65</v>
      </c>
    </row>
    <row r="37" spans="1:17" ht="15.75" customHeight="1">
      <c r="A37" s="199" t="s">
        <v>156</v>
      </c>
      <c r="B37" s="137"/>
      <c r="C37" s="72">
        <f t="shared" ref="C37:Q37" si="17">IF(SUMPRODUCT(--(C26:C30&lt;&gt;""))=0,"",ROUND((0.8*C35+0.2*C36),2))</f>
        <v>1.8</v>
      </c>
      <c r="D37" s="72" t="e">
        <f t="shared" si="17"/>
        <v>#REF!</v>
      </c>
      <c r="E37" s="72">
        <f t="shared" si="17"/>
        <v>1.8</v>
      </c>
      <c r="F37" s="72">
        <f t="shared" si="17"/>
        <v>1.64</v>
      </c>
      <c r="G37" s="72">
        <f t="shared" si="17"/>
        <v>1.64</v>
      </c>
      <c r="H37" s="72">
        <f t="shared" si="17"/>
        <v>1.64</v>
      </c>
      <c r="I37" s="72">
        <f t="shared" si="17"/>
        <v>1.64</v>
      </c>
      <c r="J37" s="72">
        <f t="shared" si="17"/>
        <v>1.37</v>
      </c>
      <c r="K37" s="72">
        <f t="shared" si="17"/>
        <v>1.64</v>
      </c>
      <c r="L37" s="72">
        <f t="shared" si="17"/>
        <v>1.64</v>
      </c>
      <c r="M37" s="72">
        <f t="shared" si="17"/>
        <v>1.43</v>
      </c>
      <c r="N37" s="72" t="str">
        <f t="shared" si="17"/>
        <v/>
      </c>
      <c r="O37" s="72">
        <f t="shared" si="17"/>
        <v>1.64</v>
      </c>
      <c r="P37" s="72">
        <f t="shared" si="17"/>
        <v>1.64</v>
      </c>
      <c r="Q37" s="72">
        <f t="shared" si="17"/>
        <v>1.63</v>
      </c>
    </row>
    <row r="38" spans="1:17" ht="15.75" customHeight="1"/>
    <row r="39" spans="1:17" ht="15.75" customHeight="1"/>
    <row r="40" spans="1:17" ht="15.75" customHeight="1"/>
    <row r="41" spans="1:17" ht="15.75" customHeight="1"/>
    <row r="42" spans="1:17" ht="15.75" customHeight="1"/>
    <row r="43" spans="1:17" ht="15.75" customHeight="1"/>
    <row r="44" spans="1:17" ht="15.75" customHeight="1"/>
    <row r="45" spans="1:17" ht="15.75" customHeight="1"/>
    <row r="46" spans="1:17" ht="15.75" customHeight="1"/>
    <row r="47" spans="1:17" ht="15.75" customHeight="1"/>
    <row r="48" spans="1:1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37:B37"/>
    <mergeCell ref="A5:Q5"/>
    <mergeCell ref="A6:Q6"/>
    <mergeCell ref="A13:B13"/>
    <mergeCell ref="A15:R15"/>
    <mergeCell ref="A22:B22"/>
    <mergeCell ref="A23:P23"/>
    <mergeCell ref="A24:R24"/>
    <mergeCell ref="A31:B31"/>
    <mergeCell ref="A33:Q33"/>
    <mergeCell ref="A34:B34"/>
    <mergeCell ref="A35:B35"/>
    <mergeCell ref="A36:B36"/>
    <mergeCell ref="A1:Q1"/>
    <mergeCell ref="A2:Q2"/>
    <mergeCell ref="A3:D3"/>
    <mergeCell ref="E3:Q3"/>
    <mergeCell ref="A4:D4"/>
    <mergeCell ref="E4:I4"/>
    <mergeCell ref="J4:Q4"/>
  </mergeCells>
  <conditionalFormatting sqref="C8:Q13 C17:R22 C26:Q31 C35:Q37 R31">
    <cfRule type="containsBlanks" dxfId="0" priority="1">
      <formula>LEN(TRIM(C8))=0</formula>
    </cfRule>
  </conditionalFormatting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N12" sqref="N12"/>
    </sheetView>
  </sheetViews>
  <sheetFormatPr defaultColWidth="14.42578125" defaultRowHeight="15" customHeight="1"/>
  <cols>
    <col min="1" max="15" width="9.140625" customWidth="1"/>
    <col min="16" max="16" width="22.140625" customWidth="1"/>
    <col min="17" max="17" width="9.140625" customWidth="1"/>
    <col min="18" max="26" width="8" customWidth="1"/>
  </cols>
  <sheetData>
    <row r="1" spans="1:26" ht="18.75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7"/>
      <c r="P1" s="209" t="s">
        <v>157</v>
      </c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8.75" customHeight="1">
      <c r="A2" s="135" t="s">
        <v>158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56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8.75" customHeight="1">
      <c r="A3" s="205" t="str">
        <f>'DATA INPUT SHEET'!A3:E3</f>
        <v>Semester: _____llnd_</v>
      </c>
      <c r="B3" s="136"/>
      <c r="C3" s="136"/>
      <c r="D3" s="136"/>
      <c r="E3" s="136"/>
      <c r="F3" s="137"/>
      <c r="G3" s="205" t="str">
        <f>'DATA INPUT SHEET'!E3</f>
        <v>Name of the Faculty:_____Mr. Subodh Kumar_________________</v>
      </c>
      <c r="H3" s="136"/>
      <c r="I3" s="136"/>
      <c r="J3" s="136"/>
      <c r="K3" s="136"/>
      <c r="L3" s="136"/>
      <c r="M3" s="136"/>
      <c r="N3" s="136"/>
      <c r="O3" s="137"/>
      <c r="P3" s="156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3" customHeight="1">
      <c r="A4" s="205" t="str">
        <f>'DATA INPUT SHEET'!A4:E4</f>
        <v>Subject Code: ______KCA205______</v>
      </c>
      <c r="B4" s="136"/>
      <c r="C4" s="136"/>
      <c r="D4" s="136"/>
      <c r="E4" s="136"/>
      <c r="F4" s="137"/>
      <c r="G4" s="76" t="str">
        <f>'DATA INPUT SHEET'!F4</f>
        <v>Total No. of Students: __101______</v>
      </c>
      <c r="H4" s="76"/>
      <c r="I4" s="76"/>
      <c r="J4" s="76"/>
      <c r="K4" s="211" t="str">
        <f>'DATA INPUT SHEET'!K4</f>
        <v>Subject Name: _____DATA STRUCTURES &amp; ANALYSIS OF ALGORITHMS_____________</v>
      </c>
      <c r="L4" s="212"/>
      <c r="M4" s="212"/>
      <c r="N4" s="212"/>
      <c r="O4" s="213"/>
      <c r="P4" s="157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>
      <c r="A5" s="206" t="str">
        <f>'DATA INPUT SHEET'!A9:C9</f>
        <v>CO1</v>
      </c>
      <c r="B5" s="136"/>
      <c r="C5" s="137"/>
      <c r="D5" s="206" t="str">
        <f>'DATA INPUT SHEET'!D9:Q9</f>
        <v>Explain the concept of data structure, abstract data types, algorithms,
analysis of algorithms and basic data organization schemes such as arrays
and linked lists.</v>
      </c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7"/>
      <c r="P5" s="77" t="s">
        <v>159</v>
      </c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>
      <c r="A6" s="206" t="str">
        <f>'DATA INPUT SHEET'!A10:C10</f>
        <v>CO2</v>
      </c>
      <c r="B6" s="136"/>
      <c r="C6" s="137"/>
      <c r="D6" s="206" t="str">
        <f>'DATA INPUT SHEET'!D10:Q10</f>
        <v>Describe the applications of stacks and queues and implement various
operations on them using arrays and linked lists.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7"/>
      <c r="P6" s="77" t="s">
        <v>159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>
      <c r="A7" s="206" t="str">
        <f>'DATA INPUT SHEET'!A11:C11</f>
        <v>CO3</v>
      </c>
      <c r="B7" s="136"/>
      <c r="C7" s="137"/>
      <c r="D7" s="206" t="str">
        <f>'DATA INPUT SHEET'!D11:Q11</f>
        <v>Describe the properties of graphs and trees and implement various
operations such as searching and traversal on them.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7"/>
      <c r="P7" s="77" t="s">
        <v>159</v>
      </c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>
      <c r="A8" s="206" t="str">
        <f>'DATA INPUT SHEET'!A12:C12</f>
        <v>CO4</v>
      </c>
      <c r="B8" s="136"/>
      <c r="C8" s="137"/>
      <c r="D8" s="206" t="str">
        <f>'DATA INPUT SHEET'!D12:Q12</f>
        <v>Compare incremental and divide-and-conquer approaches of designing
algorithms for problems such as sorting and searching.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7"/>
      <c r="P8" s="77" t="s">
        <v>159</v>
      </c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>
      <c r="A9" s="206" t="str">
        <f>'DATA INPUT SHEET'!A13:C13</f>
        <v>CO5</v>
      </c>
      <c r="B9" s="136"/>
      <c r="C9" s="137"/>
      <c r="D9" s="206" t="str">
        <f>'DATA INPUT SHEET'!D13:Q13</f>
        <v>Apply and analyze various design approaches such as Divide-and-Conquer,
greedy and dynamic for problem solving .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7"/>
      <c r="P9" s="77" t="s">
        <v>159</v>
      </c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.75" customHeight="1">
      <c r="A11" s="210" t="s">
        <v>120</v>
      </c>
      <c r="B11" s="136"/>
      <c r="C11" s="136"/>
      <c r="D11" s="136"/>
      <c r="E11" s="136"/>
      <c r="F11" s="136"/>
      <c r="G11" s="136"/>
      <c r="H11" s="136"/>
      <c r="I11" s="136"/>
      <c r="J11" s="137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>
      <c r="A12" s="142" t="s">
        <v>121</v>
      </c>
      <c r="B12" s="137"/>
      <c r="C12" s="142" t="s">
        <v>122</v>
      </c>
      <c r="D12" s="136"/>
      <c r="E12" s="136"/>
      <c r="F12" s="136"/>
      <c r="G12" s="136"/>
      <c r="H12" s="136"/>
      <c r="I12" s="137"/>
      <c r="J12" s="78" t="s">
        <v>123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>
      <c r="A13" s="207" t="s">
        <v>124</v>
      </c>
      <c r="B13" s="137"/>
      <c r="C13" s="208" t="s">
        <v>125</v>
      </c>
      <c r="D13" s="136"/>
      <c r="E13" s="136"/>
      <c r="F13" s="136"/>
      <c r="G13" s="136"/>
      <c r="H13" s="136"/>
      <c r="I13" s="137"/>
      <c r="J13" s="79">
        <v>3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>
      <c r="A14" s="207" t="s">
        <v>126</v>
      </c>
      <c r="B14" s="137"/>
      <c r="C14" s="208" t="s">
        <v>127</v>
      </c>
      <c r="D14" s="136"/>
      <c r="E14" s="136"/>
      <c r="F14" s="136"/>
      <c r="G14" s="136"/>
      <c r="H14" s="136"/>
      <c r="I14" s="137"/>
      <c r="J14" s="79">
        <v>2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>
      <c r="A15" s="207" t="s">
        <v>128</v>
      </c>
      <c r="B15" s="137"/>
      <c r="C15" s="208" t="s">
        <v>129</v>
      </c>
      <c r="D15" s="136"/>
      <c r="E15" s="136"/>
      <c r="F15" s="136"/>
      <c r="G15" s="136"/>
      <c r="H15" s="136"/>
      <c r="I15" s="137"/>
      <c r="J15" s="79">
        <v>1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>
      <c r="A16" s="207" t="s">
        <v>130</v>
      </c>
      <c r="B16" s="137"/>
      <c r="C16" s="208" t="s">
        <v>131</v>
      </c>
      <c r="D16" s="136"/>
      <c r="E16" s="136"/>
      <c r="F16" s="136"/>
      <c r="G16" s="136"/>
      <c r="H16" s="136"/>
      <c r="I16" s="137"/>
      <c r="J16" s="79">
        <v>0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143" t="s">
        <v>160</v>
      </c>
      <c r="M21" s="144"/>
      <c r="N21" s="144"/>
      <c r="O21" s="144"/>
      <c r="P21" s="144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8.75" customHeight="1">
      <c r="A24" s="135" t="s">
        <v>0</v>
      </c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7"/>
      <c r="P24" s="209" t="s">
        <v>157</v>
      </c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8.75" customHeight="1">
      <c r="A25" s="135" t="s">
        <v>158</v>
      </c>
      <c r="B25" s="136"/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7"/>
      <c r="P25" s="156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8.75" customHeight="1">
      <c r="A26" s="205" t="str">
        <f>'DATA INPUT SHEET'!A3:E3</f>
        <v>Semester: _____llnd_</v>
      </c>
      <c r="B26" s="136"/>
      <c r="C26" s="136"/>
      <c r="D26" s="136"/>
      <c r="E26" s="136"/>
      <c r="F26" s="137"/>
      <c r="G26" s="205" t="str">
        <f>'DATA INPUT SHEET'!E3</f>
        <v>Name of the Faculty:_____Mr. Subodh Kumar_________________</v>
      </c>
      <c r="H26" s="136"/>
      <c r="I26" s="136"/>
      <c r="J26" s="136"/>
      <c r="K26" s="136"/>
      <c r="L26" s="136"/>
      <c r="M26" s="136"/>
      <c r="N26" s="136"/>
      <c r="O26" s="137"/>
      <c r="P26" s="156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8.75" customHeight="1">
      <c r="A27" s="205" t="str">
        <f>'DATA INPUT SHEET'!A4:E4</f>
        <v>Subject Code: ______KCA205______</v>
      </c>
      <c r="B27" s="136"/>
      <c r="C27" s="136"/>
      <c r="D27" s="136"/>
      <c r="E27" s="136"/>
      <c r="F27" s="137"/>
      <c r="G27" s="76" t="str">
        <f>'DATA INPUT SHEET'!F4</f>
        <v>Total No. of Students: __101______</v>
      </c>
      <c r="H27" s="76"/>
      <c r="I27" s="76"/>
      <c r="J27" s="76"/>
      <c r="K27" s="205" t="str">
        <f>'DATA INPUT SHEET'!K4</f>
        <v>Subject Name: _____DATA STRUCTURES &amp; ANALYSIS OF ALGORITHMS_____________</v>
      </c>
      <c r="L27" s="136"/>
      <c r="M27" s="136"/>
      <c r="N27" s="136"/>
      <c r="O27" s="137"/>
      <c r="P27" s="157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206" t="str">
        <f>'DATA INPUT SHEET'!A9:C9</f>
        <v>CO1</v>
      </c>
      <c r="B28" s="136"/>
      <c r="C28" s="137"/>
      <c r="D28" s="206" t="str">
        <f>'DATA INPUT SHEET'!D9:Q9</f>
        <v>Explain the concept of data structure, abstract data types, algorithms,
analysis of algorithms and basic data organization schemes such as arrays
and linked lists.</v>
      </c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7"/>
      <c r="P28" s="77" t="s">
        <v>159</v>
      </c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206" t="str">
        <f>'DATA INPUT SHEET'!A10:C10</f>
        <v>CO2</v>
      </c>
      <c r="B29" s="136"/>
      <c r="C29" s="137"/>
      <c r="D29" s="206" t="str">
        <f>'DATA INPUT SHEET'!D10:Q10</f>
        <v>Describe the applications of stacks and queues and implement various
operations on them using arrays and linked lists.</v>
      </c>
      <c r="E29" s="136"/>
      <c r="F29" s="136"/>
      <c r="G29" s="136"/>
      <c r="H29" s="136"/>
      <c r="I29" s="136"/>
      <c r="J29" s="136"/>
      <c r="K29" s="136"/>
      <c r="L29" s="136"/>
      <c r="M29" s="136"/>
      <c r="N29" s="136"/>
      <c r="O29" s="137"/>
      <c r="P29" s="77" t="s">
        <v>159</v>
      </c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206" t="str">
        <f>'DATA INPUT SHEET'!A11:C11</f>
        <v>CO3</v>
      </c>
      <c r="B30" s="136"/>
      <c r="C30" s="137"/>
      <c r="D30" s="206" t="str">
        <f>'DATA INPUT SHEET'!D11:Q11</f>
        <v>Describe the properties of graphs and trees and implement various
operations such as searching and traversal on them.</v>
      </c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7"/>
      <c r="P30" s="77" t="s">
        <v>159</v>
      </c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206" t="str">
        <f>'DATA INPUT SHEET'!A12:C12</f>
        <v>CO4</v>
      </c>
      <c r="B31" s="136"/>
      <c r="C31" s="137"/>
      <c r="D31" s="206" t="str">
        <f>'DATA INPUT SHEET'!D12:Q12</f>
        <v>Compare incremental and divide-and-conquer approaches of designing
algorithms for problems such as sorting and searching.</v>
      </c>
      <c r="E31" s="136"/>
      <c r="F31" s="136"/>
      <c r="G31" s="136"/>
      <c r="H31" s="136"/>
      <c r="I31" s="136"/>
      <c r="J31" s="136"/>
      <c r="K31" s="136"/>
      <c r="L31" s="136"/>
      <c r="M31" s="136"/>
      <c r="N31" s="136"/>
      <c r="O31" s="137"/>
      <c r="P31" s="77" t="s">
        <v>159</v>
      </c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206" t="str">
        <f>'DATA INPUT SHEET'!A13:C13</f>
        <v>CO5</v>
      </c>
      <c r="B32" s="136"/>
      <c r="C32" s="137"/>
      <c r="D32" s="206" t="str">
        <f>'DATA INPUT SHEET'!D13:Q13</f>
        <v>Apply and analyze various design approaches such as Divide-and-Conquer,
greedy and dynamic for problem solving .</v>
      </c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7"/>
      <c r="P32" s="77" t="s">
        <v>159</v>
      </c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210" t="s">
        <v>120</v>
      </c>
      <c r="B34" s="136"/>
      <c r="C34" s="136"/>
      <c r="D34" s="136"/>
      <c r="E34" s="136"/>
      <c r="F34" s="136"/>
      <c r="G34" s="136"/>
      <c r="H34" s="136"/>
      <c r="I34" s="136"/>
      <c r="J34" s="137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142" t="s">
        <v>121</v>
      </c>
      <c r="B35" s="137"/>
      <c r="C35" s="142" t="s">
        <v>122</v>
      </c>
      <c r="D35" s="136"/>
      <c r="E35" s="136"/>
      <c r="F35" s="136"/>
      <c r="G35" s="136"/>
      <c r="H35" s="136"/>
      <c r="I35" s="137"/>
      <c r="J35" s="78" t="s">
        <v>123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207" t="s">
        <v>124</v>
      </c>
      <c r="B36" s="137"/>
      <c r="C36" s="208" t="s">
        <v>125</v>
      </c>
      <c r="D36" s="136"/>
      <c r="E36" s="136"/>
      <c r="F36" s="136"/>
      <c r="G36" s="136"/>
      <c r="H36" s="136"/>
      <c r="I36" s="137"/>
      <c r="J36" s="79">
        <v>3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207" t="s">
        <v>126</v>
      </c>
      <c r="B37" s="137"/>
      <c r="C37" s="208" t="s">
        <v>127</v>
      </c>
      <c r="D37" s="136"/>
      <c r="E37" s="136"/>
      <c r="F37" s="136"/>
      <c r="G37" s="136"/>
      <c r="H37" s="136"/>
      <c r="I37" s="137"/>
      <c r="J37" s="79">
        <v>2</v>
      </c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207" t="s">
        <v>128</v>
      </c>
      <c r="B38" s="137"/>
      <c r="C38" s="208" t="s">
        <v>129</v>
      </c>
      <c r="D38" s="136"/>
      <c r="E38" s="136"/>
      <c r="F38" s="136"/>
      <c r="G38" s="136"/>
      <c r="H38" s="136"/>
      <c r="I38" s="137"/>
      <c r="J38" s="79">
        <v>1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207" t="s">
        <v>130</v>
      </c>
      <c r="B39" s="137"/>
      <c r="C39" s="208" t="s">
        <v>131</v>
      </c>
      <c r="D39" s="136"/>
      <c r="E39" s="136"/>
      <c r="F39" s="136"/>
      <c r="G39" s="136"/>
      <c r="H39" s="136"/>
      <c r="I39" s="137"/>
      <c r="J39" s="79">
        <v>0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143" t="s">
        <v>160</v>
      </c>
      <c r="M44" s="144"/>
      <c r="N44" s="144"/>
      <c r="O44" s="144"/>
      <c r="P44" s="144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58">
    <mergeCell ref="A38:B38"/>
    <mergeCell ref="A39:B39"/>
    <mergeCell ref="C39:I39"/>
    <mergeCell ref="L44:P44"/>
    <mergeCell ref="L21:P21"/>
    <mergeCell ref="A24:O24"/>
    <mergeCell ref="P24:P27"/>
    <mergeCell ref="A25:O25"/>
    <mergeCell ref="A26:F26"/>
    <mergeCell ref="G26:O26"/>
    <mergeCell ref="K27:O27"/>
    <mergeCell ref="A37:B37"/>
    <mergeCell ref="C37:I37"/>
    <mergeCell ref="C38:I38"/>
    <mergeCell ref="A32:C32"/>
    <mergeCell ref="A34:J34"/>
    <mergeCell ref="A16:B16"/>
    <mergeCell ref="A5:C5"/>
    <mergeCell ref="D5:O5"/>
    <mergeCell ref="A6:C6"/>
    <mergeCell ref="D6:O6"/>
    <mergeCell ref="A7:C7"/>
    <mergeCell ref="D7:O7"/>
    <mergeCell ref="D8:O8"/>
    <mergeCell ref="D9:O9"/>
    <mergeCell ref="A11:J11"/>
    <mergeCell ref="C12:I12"/>
    <mergeCell ref="C13:I13"/>
    <mergeCell ref="C14:I14"/>
    <mergeCell ref="C15:I15"/>
    <mergeCell ref="C16:I16"/>
    <mergeCell ref="A8:C8"/>
    <mergeCell ref="A1:O1"/>
    <mergeCell ref="P1:P4"/>
    <mergeCell ref="A2:O2"/>
    <mergeCell ref="A3:F3"/>
    <mergeCell ref="G3:O3"/>
    <mergeCell ref="A4:F4"/>
    <mergeCell ref="K4:O4"/>
    <mergeCell ref="A9:C9"/>
    <mergeCell ref="A12:B12"/>
    <mergeCell ref="A13:B13"/>
    <mergeCell ref="A14:B14"/>
    <mergeCell ref="A15:B15"/>
    <mergeCell ref="A35:B35"/>
    <mergeCell ref="C35:I35"/>
    <mergeCell ref="A36:B36"/>
    <mergeCell ref="C36:I36"/>
    <mergeCell ref="D32:O32"/>
    <mergeCell ref="A27:F27"/>
    <mergeCell ref="A28:C28"/>
    <mergeCell ref="A29:C29"/>
    <mergeCell ref="A30:C30"/>
    <mergeCell ref="A31:C31"/>
    <mergeCell ref="D28:O28"/>
    <mergeCell ref="D29:O29"/>
    <mergeCell ref="D30:O30"/>
    <mergeCell ref="D31:O3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 INPUT SHEET</vt:lpstr>
      <vt:lpstr>Internal</vt:lpstr>
      <vt:lpstr>Student Feedback Analysis</vt:lpstr>
      <vt:lpstr>COAttainment</vt:lpstr>
      <vt:lpstr>Indirect</vt:lpstr>
      <vt:lpstr>UNIVERSITY</vt:lpstr>
      <vt:lpstr>POAttainment</vt:lpstr>
      <vt:lpstr>Feedback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Purwar</dc:creator>
  <cp:lastModifiedBy>Subdoh</cp:lastModifiedBy>
  <dcterms:created xsi:type="dcterms:W3CDTF">2020-09-28T09:19:28Z</dcterms:created>
  <dcterms:modified xsi:type="dcterms:W3CDTF">2024-12-17T08:13:37Z</dcterms:modified>
</cp:coreProperties>
</file>